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K39"/>
  <c r="E4"/>
  <c r="D4"/>
  <c r="E5"/>
  <c r="E34"/>
  <c r="E36"/>
  <c r="E39"/>
  <c r="E9"/>
  <c r="E10"/>
  <c r="E11"/>
  <c r="E12"/>
  <c r="E13"/>
  <c r="E14"/>
  <c r="E15"/>
  <c r="E16"/>
  <c r="E17"/>
  <c r="E18"/>
  <c r="E19"/>
  <c r="E20"/>
  <c r="C21"/>
  <c r="E22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<sst xmlns="http://schemas.openxmlformats.org/spreadsheetml/2006/main" count="59" uniqueCount="54">
  <si>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</si>
  <si>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</si>
  <si>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</si>
  <si>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</si>
  <si>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</si>
  <si>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</si>
  <si>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</si>
  <si>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</si>
  <si>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</si>
  <si>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</si>
  <si>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</si>
  <si>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</si>
  <si>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</si>
  <si>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</si>
  <si>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</si>
  <si>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</si>
  <si>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</si>
  <si>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</si>
  <si>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</si>
  <si>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</si>
  <si>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</si>
  <si>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</si>
  <si>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</si>
  <si>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</si>
  <si>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</si>
  <si>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</si>
  <si>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</si>
  <si>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</si>
  <si>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</si>
  <si>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</si>
  <si>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</si>
  <si>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</si>
  <si>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</si>
  <si>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</si>
  <si>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</si>
  <si>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</si>
  <si>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</si>
  <si>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</si>
  <si>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</si>
  <si>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</si>
  <si>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</si>
  <si>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</si>
  <si>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</si>
  <si>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</si>
  <si>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</si>
  <si>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</si>
  <si>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</si>
  <si>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</si>
  <si>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</si>
  <si>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</si>
  <si>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</si>
  <si>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Апартаменты с садом
С.Кортина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</si>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</sst>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/>
    </xf>
    <xf numFmtId="0" fontId="0" fillId="0" borderId="46" xfId="0" applyBorder="1" applyAlignment="1"/>
    <xf numFmtId="0" fontId="3" fillId="0" borderId="35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6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0" t="s">
        <v>43</v>
      </c>
      <c r="B1" s="91"/>
      <c r="C1" s="91"/>
      <c r="D1" s="91"/>
      <c r="E1" s="91"/>
      <c r="F1" s="91"/>
      <c r="G1" s="91"/>
      <c r="H1" s="91"/>
      <c r="I1" s="91"/>
      <c r="J1" s="91"/>
      <c r="K1" s="92"/>
    </row>
    <row r="2" spans="1:11" s="10" customFormat="1" ht="16.2" thickTop="1">
      <c r="A2" s="93" t="s">
        <v>44</v>
      </c>
      <c r="B2" s="94"/>
      <c r="C2" s="94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51</v>
      </c>
      <c r="B3" s="12" t="s">
        <v>0</v>
      </c>
      <c r="C3" s="101" t="s">
        <v>38</v>
      </c>
      <c r="D3" s="99"/>
      <c r="E3" s="67" t="s">
        <v>37</v>
      </c>
      <c r="F3" s="73"/>
      <c r="G3" s="19" t="str">
        <f t="shared" ref="G3:I4" si="0">A3</f>
        <v>Апартаменты с садом
С.Кортина</v>
      </c>
      <c r="H3" s="14" t="str">
        <f t="shared" si="0"/>
        <v>Цена</v>
      </c>
      <c r="I3" s="98" t="str">
        <f t="shared" si="0"/>
        <v>Налоги и расходы на покупку</v>
      </c>
      <c r="J3" s="99"/>
      <c r="K3" s="41"/>
    </row>
    <row r="4" spans="1:11" s="3" customFormat="1" ht="15.45" customHeight="1" thickBot="1">
      <c r="A4" s="61" t="s">
        <v>50</v>
      </c>
      <c r="B4" s="62">
        <v>283000</v>
      </c>
      <c r="C4" s="75">
        <v>0.13500000000000001</v>
      </c>
      <c r="D4" s="63">
        <f>B4*C4</f>
        <v>38205</v>
      </c>
      <c r="E4" s="68">
        <f>B4*40%</f>
        <v>113200</v>
      </c>
      <c r="F4" s="73"/>
      <c r="G4" s="64" t="str">
        <f t="shared" si="0"/>
        <v>3 спальни</v>
      </c>
      <c r="H4" s="62">
        <f t="shared" si="0"/>
        <v>283000</v>
      </c>
      <c r="I4" s="75">
        <f t="shared" si="0"/>
        <v>0.13500000000000001</v>
      </c>
      <c r="J4" s="63">
        <f>H4*I4</f>
        <v>38205</v>
      </c>
      <c r="K4" s="42"/>
    </row>
    <row r="5" spans="1:11" s="3" customFormat="1" ht="35.4" customHeight="1" thickBot="1">
      <c r="A5" s="95" t="s">
        <v>46</v>
      </c>
      <c r="B5" s="96"/>
      <c r="C5" s="96"/>
      <c r="D5" s="97"/>
      <c r="E5" s="43">
        <f>E4+D4</f>
        <v>151405</v>
      </c>
      <c r="F5" s="66"/>
      <c r="G5" s="100" t="s">
        <v>47</v>
      </c>
      <c r="H5" s="96"/>
      <c r="I5" s="96"/>
      <c r="J5" s="97"/>
      <c r="K5" s="76">
        <f>H4+J4</f>
        <v>321205</v>
      </c>
    </row>
    <row r="6" spans="1:11" s="3" customFormat="1" ht="30" customHeight="1" thickBot="1">
      <c r="A6" s="109" t="s">
        <v>48</v>
      </c>
      <c r="B6" s="110"/>
      <c r="C6" s="110"/>
      <c r="D6" s="111"/>
      <c r="E6" s="44">
        <f>B4+D4</f>
        <v>321205</v>
      </c>
      <c r="G6" s="109" t="str">
        <f>A6</f>
        <v>Общая стоимость апартаментов вместе с налогами и расходами на покупку</v>
      </c>
      <c r="H6" s="110"/>
      <c r="I6" s="110"/>
      <c r="J6" s="111"/>
      <c r="K6" s="77">
        <f>H4+J4</f>
        <v>321205</v>
      </c>
    </row>
    <row r="7" spans="1:11" s="3" customFormat="1" ht="15" thickBot="1">
      <c r="A7" s="102" t="s">
        <v>2</v>
      </c>
      <c r="B7" s="107" t="s">
        <v>3</v>
      </c>
      <c r="C7" s="106" t="s">
        <v>1</v>
      </c>
      <c r="D7" s="106"/>
      <c r="E7" s="106"/>
      <c r="F7" s="29"/>
      <c r="G7" s="102" t="str">
        <f>A7</f>
        <v>месяцы</v>
      </c>
      <c r="H7" s="107" t="str">
        <f>B7</f>
        <v>дни</v>
      </c>
      <c r="I7" s="126" t="str">
        <f>C7</f>
        <v>стоимость аренды, евро</v>
      </c>
      <c r="J7" s="126"/>
      <c r="K7" s="127"/>
    </row>
    <row r="8" spans="1:11" s="3" customFormat="1" ht="15" thickBot="1">
      <c r="A8" s="103"/>
      <c r="B8" s="108"/>
      <c r="C8" s="4" t="s">
        <v>33</v>
      </c>
      <c r="D8" s="4" t="s">
        <v>4</v>
      </c>
      <c r="E8" s="4" t="s">
        <v>5</v>
      </c>
      <c r="F8" s="30"/>
      <c r="G8" s="103"/>
      <c r="H8" s="108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150</v>
      </c>
      <c r="D9" s="45">
        <f t="shared" ref="D9:D20" si="1">C9*7</f>
        <v>1050</v>
      </c>
      <c r="E9" s="45">
        <f>B9*C9</f>
        <v>4650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150</v>
      </c>
      <c r="J9" s="45">
        <f>I9*7</f>
        <v>1050</v>
      </c>
      <c r="K9" s="79">
        <f>H9*I9</f>
        <v>4650</v>
      </c>
    </row>
    <row r="10" spans="1:11" s="3" customFormat="1" ht="14.4">
      <c r="A10" s="22" t="s">
        <v>7</v>
      </c>
      <c r="B10" s="7">
        <v>28</v>
      </c>
      <c r="C10" s="46">
        <v>150</v>
      </c>
      <c r="D10" s="46">
        <f t="shared" si="1"/>
        <v>1050</v>
      </c>
      <c r="E10" s="46">
        <f t="shared" ref="E10:E20" si="4">B10*C10</f>
        <v>4200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150</v>
      </c>
      <c r="J10" s="46">
        <f t="shared" ref="J10:J20" si="6">I10*7</f>
        <v>1050</v>
      </c>
      <c r="K10" s="80">
        <f t="shared" ref="K10:K20" si="7">H10*I10</f>
        <v>4200</v>
      </c>
    </row>
    <row r="11" spans="1:11" s="3" customFormat="1" ht="14.4">
      <c r="A11" s="22" t="s">
        <v>8</v>
      </c>
      <c r="B11" s="7">
        <v>31</v>
      </c>
      <c r="C11" s="46">
        <v>170</v>
      </c>
      <c r="D11" s="46">
        <f t="shared" si="1"/>
        <v>1190</v>
      </c>
      <c r="E11" s="46">
        <f t="shared" si="4"/>
        <v>5270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170</v>
      </c>
      <c r="J11" s="46">
        <f t="shared" si="6"/>
        <v>1190</v>
      </c>
      <c r="K11" s="80">
        <f t="shared" si="7"/>
        <v>5270</v>
      </c>
    </row>
    <row r="12" spans="1:11" s="3" customFormat="1" ht="14.4">
      <c r="A12" s="23" t="s">
        <v>9</v>
      </c>
      <c r="B12" s="8">
        <v>30</v>
      </c>
      <c r="C12" s="47">
        <v>180</v>
      </c>
      <c r="D12" s="46">
        <f t="shared" si="1"/>
        <v>1260</v>
      </c>
      <c r="E12" s="46">
        <f t="shared" si="4"/>
        <v>5400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180</v>
      </c>
      <c r="J12" s="46">
        <f t="shared" si="6"/>
        <v>1260</v>
      </c>
      <c r="K12" s="80">
        <f t="shared" si="7"/>
        <v>5400</v>
      </c>
    </row>
    <row r="13" spans="1:11" s="3" customFormat="1" ht="14.4">
      <c r="A13" s="23" t="s">
        <v>10</v>
      </c>
      <c r="B13" s="8">
        <v>31</v>
      </c>
      <c r="C13" s="47">
        <v>190</v>
      </c>
      <c r="D13" s="46">
        <f t="shared" si="1"/>
        <v>1330</v>
      </c>
      <c r="E13" s="46">
        <f t="shared" si="4"/>
        <v>5890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190</v>
      </c>
      <c r="J13" s="46">
        <f t="shared" si="6"/>
        <v>1330</v>
      </c>
      <c r="K13" s="80">
        <f t="shared" si="7"/>
        <v>5890</v>
      </c>
    </row>
    <row r="14" spans="1:11" s="3" customFormat="1" ht="14.4">
      <c r="A14" s="24" t="s">
        <v>11</v>
      </c>
      <c r="B14" s="9">
        <v>30</v>
      </c>
      <c r="C14" s="48">
        <v>230</v>
      </c>
      <c r="D14" s="46">
        <f t="shared" si="1"/>
        <v>1610</v>
      </c>
      <c r="E14" s="46">
        <f t="shared" si="4"/>
        <v>6900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230</v>
      </c>
      <c r="J14" s="46">
        <f t="shared" si="6"/>
        <v>1610</v>
      </c>
      <c r="K14" s="80">
        <f t="shared" si="7"/>
        <v>6900</v>
      </c>
    </row>
    <row r="15" spans="1:11" s="3" customFormat="1" ht="14.4">
      <c r="A15" s="24" t="s">
        <v>12</v>
      </c>
      <c r="B15" s="9">
        <v>31</v>
      </c>
      <c r="C15" s="48">
        <v>250</v>
      </c>
      <c r="D15" s="46">
        <f t="shared" si="1"/>
        <v>1750</v>
      </c>
      <c r="E15" s="46">
        <f t="shared" si="4"/>
        <v>7750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250</v>
      </c>
      <c r="J15" s="46">
        <f t="shared" si="6"/>
        <v>1750</v>
      </c>
      <c r="K15" s="80">
        <f t="shared" si="7"/>
        <v>7750</v>
      </c>
    </row>
    <row r="16" spans="1:11" s="3" customFormat="1" ht="14.4">
      <c r="A16" s="24" t="s">
        <v>13</v>
      </c>
      <c r="B16" s="9">
        <v>31</v>
      </c>
      <c r="C16" s="48">
        <v>250</v>
      </c>
      <c r="D16" s="46">
        <f t="shared" si="1"/>
        <v>1750</v>
      </c>
      <c r="E16" s="46">
        <f t="shared" si="4"/>
        <v>7750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250</v>
      </c>
      <c r="J16" s="46">
        <f t="shared" si="6"/>
        <v>1750</v>
      </c>
      <c r="K16" s="80">
        <f t="shared" si="7"/>
        <v>7750</v>
      </c>
    </row>
    <row r="17" spans="1:11" s="3" customFormat="1" ht="14.4">
      <c r="A17" s="23" t="s">
        <v>14</v>
      </c>
      <c r="B17" s="8">
        <v>30</v>
      </c>
      <c r="C17" s="47">
        <v>200</v>
      </c>
      <c r="D17" s="46">
        <f t="shared" si="1"/>
        <v>1400</v>
      </c>
      <c r="E17" s="46">
        <f t="shared" si="4"/>
        <v>6000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200</v>
      </c>
      <c r="J17" s="46">
        <f t="shared" si="6"/>
        <v>1400</v>
      </c>
      <c r="K17" s="80">
        <f t="shared" si="7"/>
        <v>6000</v>
      </c>
    </row>
    <row r="18" spans="1:11" s="3" customFormat="1" ht="14.4">
      <c r="A18" s="23" t="s">
        <v>15</v>
      </c>
      <c r="B18" s="8">
        <v>31</v>
      </c>
      <c r="C18" s="47">
        <v>180</v>
      </c>
      <c r="D18" s="46">
        <f t="shared" si="1"/>
        <v>1260</v>
      </c>
      <c r="E18" s="46">
        <f t="shared" si="4"/>
        <v>5580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180</v>
      </c>
      <c r="J18" s="46">
        <f t="shared" si="6"/>
        <v>1260</v>
      </c>
      <c r="K18" s="80">
        <f t="shared" si="7"/>
        <v>5580</v>
      </c>
    </row>
    <row r="19" spans="1:11" s="3" customFormat="1" ht="14.4">
      <c r="A19" s="22" t="s">
        <v>16</v>
      </c>
      <c r="B19" s="7">
        <v>30</v>
      </c>
      <c r="C19" s="46">
        <v>150</v>
      </c>
      <c r="D19" s="46">
        <f t="shared" si="1"/>
        <v>1050</v>
      </c>
      <c r="E19" s="46">
        <f t="shared" si="4"/>
        <v>4500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150</v>
      </c>
      <c r="J19" s="46">
        <f t="shared" si="6"/>
        <v>1050</v>
      </c>
      <c r="K19" s="80">
        <f t="shared" si="7"/>
        <v>4500</v>
      </c>
    </row>
    <row r="20" spans="1:11" s="3" customFormat="1" ht="14.4">
      <c r="A20" s="22" t="s">
        <v>17</v>
      </c>
      <c r="B20" s="7">
        <v>31</v>
      </c>
      <c r="C20" s="46">
        <v>160</v>
      </c>
      <c r="D20" s="46">
        <f t="shared" si="1"/>
        <v>1120</v>
      </c>
      <c r="E20" s="46">
        <f t="shared" si="4"/>
        <v>4960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160</v>
      </c>
      <c r="J20" s="46">
        <f t="shared" si="6"/>
        <v>1120</v>
      </c>
      <c r="K20" s="80">
        <f t="shared" si="7"/>
        <v>4960</v>
      </c>
    </row>
    <row r="21" spans="1:11" s="3" customFormat="1">
      <c r="A21" s="104">
        <f>SUM(B9:B20)</f>
        <v>365</v>
      </c>
      <c r="B21" s="105"/>
      <c r="C21" s="118">
        <f>SUM(E9:E20)</f>
        <v>68850</v>
      </c>
      <c r="D21" s="119"/>
      <c r="E21" s="123"/>
      <c r="F21" s="32"/>
      <c r="G21" s="104">
        <f>SUM(H9:H20)</f>
        <v>365</v>
      </c>
      <c r="H21" s="105"/>
      <c r="I21" s="118">
        <f>SUM(K9:K20)</f>
        <v>68850</v>
      </c>
      <c r="J21" s="119"/>
      <c r="K21" s="120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55080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55080</v>
      </c>
    </row>
    <row r="23" spans="1:11" s="3" customFormat="1">
      <c r="A23" s="121" t="s">
        <v>19</v>
      </c>
      <c r="B23" s="122"/>
      <c r="C23" s="39">
        <v>0.2</v>
      </c>
      <c r="D23" s="40">
        <v>0.2</v>
      </c>
      <c r="E23" s="50">
        <f>E22*D23</f>
        <v>11016</v>
      </c>
      <c r="F23" s="34"/>
      <c r="G23" s="117" t="str">
        <f>A23</f>
        <v>управление, реклама</v>
      </c>
      <c r="H23" s="105"/>
      <c r="I23" s="39">
        <f>C23</f>
        <v>0.2</v>
      </c>
      <c r="J23" s="40">
        <f>D23</f>
        <v>0.2</v>
      </c>
      <c r="K23" s="82">
        <f>K22*J23</f>
        <v>11016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12" t="s">
        <v>26</v>
      </c>
      <c r="C25" s="113"/>
      <c r="D25" s="105"/>
      <c r="E25" s="50">
        <v>900</v>
      </c>
      <c r="F25" s="34"/>
      <c r="G25" s="26" t="str">
        <f t="shared" si="8"/>
        <v>налог</v>
      </c>
      <c r="H25" s="112" t="str">
        <f>B25</f>
        <v>в год</v>
      </c>
      <c r="I25" s="113"/>
      <c r="J25" s="105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12" t="s">
        <v>26</v>
      </c>
      <c r="C27" s="113"/>
      <c r="D27" s="105"/>
      <c r="E27" s="50">
        <v>300</v>
      </c>
      <c r="F27" s="34"/>
      <c r="G27" s="26" t="str">
        <f t="shared" si="8"/>
        <v>страховка</v>
      </c>
      <c r="H27" s="112" t="str">
        <f>B27</f>
        <v>в год</v>
      </c>
      <c r="I27" s="113"/>
      <c r="J27" s="105"/>
      <c r="K27" s="82">
        <f>E27</f>
        <v>300</v>
      </c>
    </row>
    <row r="28" spans="1:11" s="3" customFormat="1" ht="28.8">
      <c r="A28" s="36" t="s">
        <v>28</v>
      </c>
      <c r="B28" s="112" t="s">
        <v>26</v>
      </c>
      <c r="C28" s="113"/>
      <c r="D28" s="105"/>
      <c r="E28" s="51">
        <f>SUM(E23:E27)</f>
        <v>15576</v>
      </c>
      <c r="F28" s="32"/>
      <c r="G28" s="27" t="str">
        <f t="shared" si="8"/>
        <v>Итого расходы</v>
      </c>
      <c r="H28" s="112" t="str">
        <f>B28</f>
        <v>в год</v>
      </c>
      <c r="I28" s="113"/>
      <c r="J28" s="105"/>
      <c r="K28" s="81">
        <f>SUM(K23:K27)</f>
        <v>15576</v>
      </c>
    </row>
    <row r="29" spans="1:11" s="3" customFormat="1" ht="16.2" thickBot="1">
      <c r="A29" s="124" t="s">
        <v>29</v>
      </c>
      <c r="B29" s="113"/>
      <c r="C29" s="113"/>
      <c r="D29" s="105"/>
      <c r="E29" s="52">
        <f>E22-E28</f>
        <v>39504</v>
      </c>
      <c r="F29" s="32"/>
      <c r="G29" s="124" t="str">
        <f t="shared" si="8"/>
        <v>ДОХОД2</v>
      </c>
      <c r="H29" s="113"/>
      <c r="I29" s="113"/>
      <c r="J29" s="105"/>
      <c r="K29" s="83">
        <f>K22-K28</f>
        <v>39504</v>
      </c>
    </row>
    <row r="30" spans="1:11" s="2" customFormat="1" ht="30.6" customHeight="1" thickTop="1" thickBot="1">
      <c r="A30" s="114" t="s">
        <v>39</v>
      </c>
      <c r="B30" s="115"/>
      <c r="C30" s="115"/>
      <c r="D30" s="116"/>
      <c r="E30" s="18">
        <f>E29*100%/E5</f>
        <v>0.26091608599451799</v>
      </c>
      <c r="F30" s="33"/>
      <c r="G30" s="143" t="s">
        <v>36</v>
      </c>
      <c r="H30" s="144"/>
      <c r="I30" s="144"/>
      <c r="J30" s="145"/>
      <c r="K30" s="18">
        <f>K29*100%/K5</f>
        <v>0.1229868775392662</v>
      </c>
    </row>
    <row r="31" spans="1:11" s="2" customFormat="1" ht="15" thickTop="1">
      <c r="A31" s="131" t="s">
        <v>22</v>
      </c>
      <c r="B31" s="132"/>
      <c r="C31" s="13">
        <v>0.24</v>
      </c>
      <c r="D31" s="14">
        <v>0.24</v>
      </c>
      <c r="E31" s="53">
        <f>E22*D31</f>
        <v>13219.199999999999</v>
      </c>
      <c r="F31" s="34"/>
      <c r="G31" s="131" t="str">
        <f>A31</f>
        <v>налог</v>
      </c>
      <c r="H31" s="132"/>
      <c r="I31" s="13">
        <f>C31</f>
        <v>0.24</v>
      </c>
      <c r="J31" s="14">
        <f>D31</f>
        <v>0.24</v>
      </c>
      <c r="K31" s="84">
        <f>K22*J31</f>
        <v>13219.199999999999</v>
      </c>
    </row>
    <row r="32" spans="1:11" s="2" customFormat="1" ht="16.2" thickBot="1">
      <c r="A32" s="125" t="s">
        <v>30</v>
      </c>
      <c r="B32" s="113"/>
      <c r="C32" s="113"/>
      <c r="D32" s="105"/>
      <c r="E32" s="54">
        <f>E29-E31</f>
        <v>26284.800000000003</v>
      </c>
      <c r="F32" s="33"/>
      <c r="G32" s="125" t="s">
        <v>31</v>
      </c>
      <c r="H32" s="113"/>
      <c r="I32" s="113"/>
      <c r="J32" s="105"/>
      <c r="K32" s="85">
        <f>K29-K31</f>
        <v>26284.800000000003</v>
      </c>
    </row>
    <row r="33" spans="1:11" s="2" customFormat="1" ht="28.2" customHeight="1" thickTop="1" thickBot="1">
      <c r="A33" s="133" t="s">
        <v>35</v>
      </c>
      <c r="B33" s="134"/>
      <c r="C33" s="134"/>
      <c r="D33" s="135"/>
      <c r="E33" s="18">
        <f>E32*100%/E5</f>
        <v>0.17360589148310823</v>
      </c>
      <c r="F33" s="28"/>
      <c r="G33" s="150" t="s">
        <v>35</v>
      </c>
      <c r="H33" s="151"/>
      <c r="I33" s="151"/>
      <c r="J33" s="152"/>
      <c r="K33" s="18">
        <f>K32*100%/K5</f>
        <v>8.1831851932566438E-2</v>
      </c>
    </row>
    <row r="34" spans="1:11" s="2" customFormat="1" ht="69.599999999999994" customHeight="1" thickTop="1">
      <c r="A34" s="133" t="s">
        <v>49</v>
      </c>
      <c r="B34" s="149"/>
      <c r="C34" s="15" t="s">
        <v>25</v>
      </c>
      <c r="D34" s="16">
        <v>3.5999999999999997E-2</v>
      </c>
      <c r="E34" s="55">
        <f>C35*12</f>
        <v>11922.24</v>
      </c>
      <c r="F34" s="146" t="s">
        <v>23</v>
      </c>
    </row>
    <row r="35" spans="1:11" s="2" customFormat="1">
      <c r="A35" s="148" t="s">
        <v>40</v>
      </c>
      <c r="B35" s="105"/>
      <c r="C35" s="60">
        <v>993.52</v>
      </c>
      <c r="D35" s="17"/>
      <c r="E35" s="56"/>
      <c r="F35" s="147"/>
    </row>
    <row r="36" spans="1:11" s="3" customFormat="1" ht="30" customHeight="1" thickBot="1">
      <c r="A36" s="140" t="s">
        <v>41</v>
      </c>
      <c r="B36" s="141"/>
      <c r="C36" s="141"/>
      <c r="D36" s="142"/>
      <c r="E36" s="57">
        <f>E32-E34</f>
        <v>14362.560000000003</v>
      </c>
      <c r="F36" s="20"/>
    </row>
    <row r="37" spans="1:11" s="2" customFormat="1" ht="28.2" customHeight="1" thickTop="1" thickBot="1">
      <c r="A37" s="128" t="s">
        <v>42</v>
      </c>
      <c r="B37" s="129"/>
      <c r="C37" s="129"/>
      <c r="D37" s="130"/>
      <c r="E37" s="18">
        <f>E36*100%/E5</f>
        <v>9.4861860572636333E-2</v>
      </c>
      <c r="F37" s="37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6">
        <f>(E5+E34)/E36</f>
        <v>11.371735957935073</v>
      </c>
      <c r="F39" s="87"/>
      <c r="G39" s="138" t="s">
        <v>53</v>
      </c>
      <c r="H39" s="138"/>
      <c r="I39" s="138"/>
      <c r="J39" s="139"/>
      <c r="K39" s="86">
        <f>K5/K32</f>
        <v>12.220180484538592</v>
      </c>
    </row>
  </sheetData>
  <mergeCells count="43">
    <mergeCell ref="G33:J33"/>
    <mergeCell ref="A29:D29"/>
    <mergeCell ref="A39:D39"/>
    <mergeCell ref="G39:J39"/>
    <mergeCell ref="A36:D36"/>
    <mergeCell ref="H28:J28"/>
    <mergeCell ref="G30:J30"/>
    <mergeCell ref="F34:F35"/>
    <mergeCell ref="G31:H31"/>
    <mergeCell ref="A35:B35"/>
    <mergeCell ref="A34:B34"/>
    <mergeCell ref="H27:J27"/>
    <mergeCell ref="G32:J32"/>
    <mergeCell ref="G6:J6"/>
    <mergeCell ref="I7:K7"/>
    <mergeCell ref="A37:D37"/>
    <mergeCell ref="A31:B31"/>
    <mergeCell ref="B27:D27"/>
    <mergeCell ref="A33:D33"/>
    <mergeCell ref="A32:D32"/>
    <mergeCell ref="B28:D28"/>
    <mergeCell ref="B25:D25"/>
    <mergeCell ref="A30:D30"/>
    <mergeCell ref="H25:J25"/>
    <mergeCell ref="G23:H23"/>
    <mergeCell ref="H7:H8"/>
    <mergeCell ref="I21:K21"/>
    <mergeCell ref="A23:B23"/>
    <mergeCell ref="C21:E21"/>
    <mergeCell ref="G21:H21"/>
    <mergeCell ref="G29:J29"/>
    <mergeCell ref="A7:A8"/>
    <mergeCell ref="G7:G8"/>
    <mergeCell ref="A21:B21"/>
    <mergeCell ref="C7:E7"/>
    <mergeCell ref="B7:B8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2021-08-11T16:34:43Z</dcterms:modified>
</cp:coreProperties>
</file>