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<sst xmlns="http://schemas.openxmlformats.org/spreadsheetml/2006/main" count="31" uniqueCount="25">
  <si>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</si>
  <si>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</si>
  <si>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</si>
  <si>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</si>
  <si>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</si>
  <si>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</si>
  <si>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</si>
  <si>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</si>
  <si>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</si>
  <si>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</si>
  <si>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</si>
  <si>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</si>
  <si>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</si>
  <si>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</si>
  <si>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</si>
  <si>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</si>
  <si>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</si>
  <si>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</si>
  <si>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</si>
  <si>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</si>
  <si>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t>60% от цены объекта (текущей)</t>
  </si>
  <si>
    <t>ВЛОЖЕНИЯ 40% + ИПОТЕКА 60% + РАСХОДЫ на покупку</t>
  </si>
  <si>
    <t xml:space="preserve">Прогнозируемая стоимость через один год </t>
  </si>
  <si>
    <t>100% от цены объекта (текущей)</t>
  </si>
  <si>
    <t>РАСЧЁТ РЕНТАБЕЛЬНОСТИ ОТ КАПИТАЛИЗАЦИИ НА ВЛОЖЕНИЯ (ПЕРЕПРОДАЖА БЕЗ АГЕНТСТВА)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</si>
</sst>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5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4" borderId="14" xfId="0" applyNumberFormat="1" applyFont="1" applyFill="1" applyBorder="1" applyAlignment="1">
      <alignment vertical="center" wrapText="1"/>
    </xf>
    <xf numFmtId="9" fontId="2" fillId="4" borderId="15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6" xfId="0" applyNumberFormat="1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8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19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0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5" fillId="0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 wrapText="1"/>
    </xf>
    <xf numFmtId="195" fontId="5" fillId="0" borderId="26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12" xfId="0" applyNumberFormat="1" applyFont="1" applyFill="1" applyBorder="1" applyAlignment="1">
      <alignment vertical="center"/>
    </xf>
    <xf numFmtId="195" fontId="2" fillId="4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95" fontId="2" fillId="0" borderId="21" xfId="0" applyNumberFormat="1" applyFont="1" applyFill="1" applyBorder="1" applyAlignment="1">
      <alignment vertical="center"/>
    </xf>
    <xf numFmtId="49" fontId="2" fillId="4" borderId="27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49" fontId="5" fillId="4" borderId="14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2" fillId="4" borderId="29" xfId="0" applyNumberFormat="1" applyFont="1" applyFill="1" applyBorder="1" applyAlignment="1">
      <alignment vertical="center" wrapText="1"/>
    </xf>
    <xf numFmtId="0" fontId="2" fillId="4" borderId="30" xfId="0" applyNumberFormat="1" applyFont="1" applyFill="1" applyBorder="1" applyAlignment="1">
      <alignment vertical="center" wrapText="1"/>
    </xf>
    <xf numFmtId="0" fontId="2" fillId="4" borderId="31" xfId="0" applyNumberFormat="1" applyFont="1" applyFill="1" applyBorder="1" applyAlignment="1">
      <alignment vertical="center" wrapText="1"/>
    </xf>
    <xf numFmtId="49" fontId="2" fillId="4" borderId="32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4" borderId="35" xfId="0" applyNumberFormat="1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49" fontId="4" fillId="4" borderId="38" xfId="0" applyNumberFormat="1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49" fontId="2" fillId="4" borderId="16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41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3" fillId="4" borderId="33" xfId="0" applyNumberFormat="1" applyFont="1" applyFill="1" applyBorder="1" applyAlignment="1">
      <alignment horizontal="left" vertical="center"/>
    </xf>
    <xf numFmtId="0" fontId="3" fillId="4" borderId="34" xfId="0" applyNumberFormat="1" applyFont="1" applyFill="1" applyBorder="1" applyAlignment="1">
      <alignment horizontal="left" vertical="center"/>
    </xf>
    <xf numFmtId="0" fontId="3" fillId="4" borderId="34" xfId="0" applyFont="1" applyFill="1" applyBorder="1" applyAlignment="1">
      <alignment horizontal="left" vertical="center"/>
    </xf>
    <xf numFmtId="49" fontId="5" fillId="4" borderId="4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42" xfId="0" applyFont="1" applyFill="1" applyBorder="1" applyAlignment="1">
      <alignment vertical="center" wrapText="1"/>
    </xf>
    <xf numFmtId="0" fontId="2" fillId="4" borderId="43" xfId="0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39" xfId="0" applyNumberFormat="1" applyFont="1" applyFill="1" applyBorder="1" applyAlignment="1">
      <alignment vertical="center"/>
    </xf>
    <xf numFmtId="0" fontId="2" fillId="4" borderId="40" xfId="0" applyNumberFormat="1" applyFont="1" applyFill="1" applyBorder="1" applyAlignment="1">
      <alignment vertical="center"/>
    </xf>
    <xf numFmtId="49" fontId="1" fillId="4" borderId="46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49" fontId="1" fillId="4" borderId="46" xfId="0" applyNumberFormat="1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" fillId="0" borderId="50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5" customWidth="1"/>
    <col min="2" max="2" width="6.7109375" style="5" customWidth="1"/>
    <col min="3" max="3" width="12.7109375" style="5" customWidth="1"/>
    <col min="4" max="4" width="2.7109375" style="5" customWidth="1"/>
    <col min="5" max="5" width="50.421875" style="5" customWidth="1"/>
    <col min="6" max="6" width="6.7109375" style="5" customWidth="1"/>
    <col min="7" max="7" width="12.7109375" style="5" customWidth="1"/>
    <col min="8" max="9" width="8.7109375" style="0" customWidth="1"/>
    <col min="10" max="10" width="9.00390625" style="10" bestFit="1" customWidth="1"/>
  </cols>
  <sheetData>
    <row r="1" spans="1:10" s="1" customFormat="1" ht="19.5" customHeight="1">
      <c r="A1" s="75" t="s">
        <v>24</v>
      </c>
      <c r="B1" s="76"/>
      <c r="C1" s="76"/>
      <c r="D1" s="76"/>
      <c r="E1" s="76"/>
      <c r="F1" s="76"/>
      <c r="G1" s="77"/>
      <c r="J1" s="8"/>
    </row>
    <row r="2" spans="1:10" s="1" customFormat="1" ht="19.5" customHeight="1">
      <c r="A2" s="78" t="s">
        <v>21</v>
      </c>
      <c r="B2" s="79"/>
      <c r="C2" s="80"/>
      <c r="D2" s="2"/>
      <c r="E2" s="78" t="s">
        <v>10</v>
      </c>
      <c r="F2" s="79"/>
      <c r="G2" s="80"/>
      <c r="J2" s="8"/>
    </row>
    <row r="3" spans="1:10" s="1" customFormat="1" ht="18" customHeight="1">
      <c r="A3" s="81" t="s">
        <v>0</v>
      </c>
      <c r="B3" s="82"/>
      <c r="C3" s="22">
        <v>220000</v>
      </c>
      <c r="D3" s="3"/>
      <c r="E3" s="83" t="str">
        <f>A3</f>
        <v>Цена объекта (текущая)</v>
      </c>
      <c r="F3" s="84"/>
      <c r="G3" s="32">
        <f>C3</f>
        <v>220000</v>
      </c>
      <c r="J3" s="9"/>
    </row>
    <row r="4" spans="1:10" s="1" customFormat="1" ht="18" customHeight="1">
      <c r="A4" s="81" t="s">
        <v>22</v>
      </c>
      <c r="B4" s="82"/>
      <c r="C4" s="22">
        <v>285000</v>
      </c>
      <c r="D4" s="3"/>
      <c r="E4" s="81" t="str">
        <f>A4</f>
        <v>Прогнозируемая стоимость через один год </v>
      </c>
      <c r="F4" s="85"/>
      <c r="G4" s="32">
        <f>C4</f>
        <v>285000</v>
      </c>
      <c r="J4" s="9"/>
    </row>
    <row r="5" spans="1:10" s="1" customFormat="1" ht="18" customHeight="1">
      <c r="A5" s="38" t="s">
        <v>1</v>
      </c>
      <c r="B5" s="51"/>
      <c r="C5" s="23">
        <f>C4-C3</f>
        <v>65000</v>
      </c>
      <c r="D5" s="3"/>
      <c r="E5" s="83" t="str">
        <f>A5</f>
        <v>Разница между ценой покупки и ценой продажи</v>
      </c>
      <c r="F5" s="86"/>
      <c r="G5" s="33">
        <f>G4-G3</f>
        <v>65000</v>
      </c>
      <c r="J5" s="9"/>
    </row>
    <row r="6" spans="1:10" s="1" customFormat="1" ht="9.75" customHeight="1" thickBot="1">
      <c r="A6" s="71"/>
      <c r="B6" s="71"/>
      <c r="C6" s="71"/>
      <c r="D6" s="72"/>
      <c r="E6" s="71"/>
      <c r="F6" s="71"/>
      <c r="G6" s="71"/>
      <c r="J6" s="9"/>
    </row>
    <row r="7" spans="1:10" s="1" customFormat="1" ht="18" customHeight="1">
      <c r="A7" s="54" t="s">
        <v>12</v>
      </c>
      <c r="B7" s="55"/>
      <c r="C7" s="56"/>
      <c r="D7" s="7"/>
      <c r="E7" s="54" t="s">
        <v>14</v>
      </c>
      <c r="F7" s="73"/>
      <c r="G7" s="74"/>
      <c r="J7" s="9"/>
    </row>
    <row r="8" spans="1:10" s="1" customFormat="1" ht="18" customHeight="1">
      <c r="A8" s="36" t="s">
        <v>19</v>
      </c>
      <c r="B8" s="4">
        <v>0.4</v>
      </c>
      <c r="C8" s="25">
        <f>C3*B8</f>
        <v>88000</v>
      </c>
      <c r="D8" s="7"/>
      <c r="E8" s="36" t="s">
        <v>23</v>
      </c>
      <c r="F8" s="4">
        <v>1</v>
      </c>
      <c r="G8" s="24">
        <f>C3*F8</f>
        <v>220000</v>
      </c>
      <c r="J8" s="9"/>
    </row>
    <row r="9" spans="1:10" s="1" customFormat="1" ht="18" customHeight="1">
      <c r="A9" s="16" t="s">
        <v>13</v>
      </c>
      <c r="B9" s="4">
        <v>0.1</v>
      </c>
      <c r="C9" s="24">
        <f>C3*B9</f>
        <v>22000</v>
      </c>
      <c r="D9" s="7"/>
      <c r="E9" s="16" t="str">
        <f>A9</f>
        <v>НДС на всю цену объекта</v>
      </c>
      <c r="F9" s="4">
        <v>0.1</v>
      </c>
      <c r="G9" s="24">
        <f>C3*F9</f>
        <v>22000</v>
      </c>
      <c r="J9" s="9"/>
    </row>
    <row r="10" spans="1:10" s="1" customFormat="1" ht="18" customHeight="1">
      <c r="A10" s="16" t="s">
        <v>4</v>
      </c>
      <c r="B10" s="20">
        <v>0.04</v>
      </c>
      <c r="C10" s="25">
        <f>C3*B10</f>
        <v>8800</v>
      </c>
      <c r="D10" s="7"/>
      <c r="E10" s="19" t="str">
        <f>A10</f>
        <v>Налоги и расходы на оформление сделки</v>
      </c>
      <c r="F10" s="21">
        <f>B10</f>
        <v>0.04</v>
      </c>
      <c r="G10" s="25">
        <f>C3*F10</f>
        <v>8800</v>
      </c>
      <c r="J10" s="9"/>
    </row>
    <row r="11" spans="1:10" s="1" customFormat="1" ht="18" customHeight="1" thickBot="1">
      <c r="A11" s="62" t="s">
        <v>7</v>
      </c>
      <c r="B11" s="64"/>
      <c r="C11" s="26">
        <f>SUM(C8:C10)</f>
        <v>118800</v>
      </c>
      <c r="D11" s="7"/>
      <c r="E11" s="62" t="str">
        <f>A11</f>
        <v>ИТОГО СУММА РАСХОДОВ - ИНВЕСТИЦИЙ НА ПОКУПКУ  </v>
      </c>
      <c r="F11" s="63"/>
      <c r="G11" s="26">
        <f>SUM(G8:G10)</f>
        <v>250800</v>
      </c>
      <c r="J11" s="9"/>
    </row>
    <row r="12" spans="1:10" s="1" customFormat="1" ht="9.75" customHeight="1" thickBot="1">
      <c r="A12" s="69"/>
      <c r="B12" s="70"/>
      <c r="C12" s="70"/>
      <c r="D12" s="70"/>
      <c r="E12" s="70"/>
      <c r="F12" s="70"/>
      <c r="G12" s="70"/>
      <c r="J12" s="9"/>
    </row>
    <row r="13" spans="1:10" s="1" customFormat="1" ht="33.75" customHeight="1">
      <c r="A13" s="59" t="s">
        <v>8</v>
      </c>
      <c r="B13" s="67"/>
      <c r="C13" s="68"/>
      <c r="D13" s="7"/>
      <c r="E13" s="59" t="s">
        <v>9</v>
      </c>
      <c r="F13" s="60"/>
      <c r="G13" s="61"/>
      <c r="J13" s="9"/>
    </row>
    <row r="14" spans="1:10" s="1" customFormat="1" ht="18" customHeight="1">
      <c r="A14" s="57" t="str">
        <f>A4</f>
        <v>Прогнозируемая стоимость через один год </v>
      </c>
      <c r="B14" s="58"/>
      <c r="C14" s="24">
        <f>C4</f>
        <v>285000</v>
      </c>
      <c r="D14" s="7"/>
      <c r="E14" s="57" t="str">
        <f>A14</f>
        <v>Прогнозируемая стоимость через один год </v>
      </c>
      <c r="F14" s="58"/>
      <c r="G14" s="24">
        <f>C4</f>
        <v>285000</v>
      </c>
      <c r="J14" s="9"/>
    </row>
    <row r="15" spans="1:10" s="1" customFormat="1" ht="9.75" customHeight="1">
      <c r="A15" s="65"/>
      <c r="B15" s="66"/>
      <c r="C15" s="17" t="s">
        <v>3</v>
      </c>
      <c r="D15" s="7"/>
      <c r="E15" s="65"/>
      <c r="F15" s="66"/>
      <c r="G15" s="17" t="s">
        <v>3</v>
      </c>
      <c r="J15" s="9"/>
    </row>
    <row r="16" spans="1:10" s="1" customFormat="1" ht="18" customHeight="1">
      <c r="A16" s="34" t="s">
        <v>19</v>
      </c>
      <c r="B16" s="4">
        <v>0.4</v>
      </c>
      <c r="C16" s="35">
        <f>C3*B16</f>
        <v>88000</v>
      </c>
      <c r="D16" s="7"/>
      <c r="E16" s="34" t="str">
        <f aca="true" t="shared" si="0" ref="E16:F18">A16</f>
        <v>40% от цены объекта (текущей)</v>
      </c>
      <c r="F16" s="4">
        <f t="shared" si="0"/>
        <v>0.4</v>
      </c>
      <c r="G16" s="35">
        <f>C3*F16</f>
        <v>88000</v>
      </c>
      <c r="J16" s="9"/>
    </row>
    <row r="17" spans="1:10" s="1" customFormat="1" ht="18" customHeight="1">
      <c r="A17" s="34" t="s">
        <v>20</v>
      </c>
      <c r="B17" s="4">
        <v>0.6</v>
      </c>
      <c r="C17" s="35">
        <f>C3*B17</f>
        <v>132000</v>
      </c>
      <c r="D17" s="7"/>
      <c r="E17" s="34" t="str">
        <f t="shared" si="0"/>
        <v>60% от цены объекта (текущей)</v>
      </c>
      <c r="F17" s="4">
        <f t="shared" si="0"/>
        <v>0.6</v>
      </c>
      <c r="G17" s="35">
        <f>C3*F17</f>
        <v>132000</v>
      </c>
      <c r="J17" s="9"/>
    </row>
    <row r="18" spans="1:10" s="1" customFormat="1" ht="18" customHeight="1">
      <c r="A18" s="16" t="s">
        <v>13</v>
      </c>
      <c r="B18" s="4">
        <v>0.1</v>
      </c>
      <c r="C18" s="24">
        <f>C3*B18</f>
        <v>22000</v>
      </c>
      <c r="D18" s="7"/>
      <c r="E18" s="16" t="str">
        <f t="shared" si="0"/>
        <v>НДС на всю цену объекта</v>
      </c>
      <c r="F18" s="4">
        <f t="shared" si="0"/>
        <v>0.1</v>
      </c>
      <c r="G18" s="24">
        <f>C3*F18</f>
        <v>22000</v>
      </c>
      <c r="J18" s="9"/>
    </row>
    <row r="19" spans="1:10" s="1" customFormat="1" ht="18" customHeight="1">
      <c r="A19" s="16" t="str">
        <f>A10</f>
        <v>Налоги и расходы на оформление сделки</v>
      </c>
      <c r="B19" s="20">
        <v>0.04</v>
      </c>
      <c r="C19" s="27">
        <f>C3*B19</f>
        <v>8800</v>
      </c>
      <c r="D19" s="7"/>
      <c r="E19" s="16" t="str">
        <f>E10</f>
        <v>Налоги и расходы на оформление сделки</v>
      </c>
      <c r="F19" s="20">
        <f>B19</f>
        <v>0.04</v>
      </c>
      <c r="G19" s="27">
        <f>C3*F19</f>
        <v>8800</v>
      </c>
      <c r="J19" s="9"/>
    </row>
    <row r="20" spans="1:10" s="1" customFormat="1" ht="18" customHeight="1">
      <c r="A20" s="52" t="s">
        <v>5</v>
      </c>
      <c r="B20" s="53"/>
      <c r="C20" s="28">
        <f>C14-C16-C17-C18-C19</f>
        <v>34200</v>
      </c>
      <c r="D20" s="7"/>
      <c r="E20" s="52" t="s">
        <v>5</v>
      </c>
      <c r="F20" s="53"/>
      <c r="G20" s="28">
        <f>G14-G16-G17-G18-G19</f>
        <v>34200</v>
      </c>
      <c r="J20" s="9"/>
    </row>
    <row r="21" spans="1:10" s="1" customFormat="1" ht="27.75" customHeight="1" thickBot="1">
      <c r="A21" s="47" t="s">
        <v>15</v>
      </c>
      <c r="B21" s="48"/>
      <c r="C21" s="39">
        <f>C20*100%/C11</f>
        <v>0.2878787878787879</v>
      </c>
      <c r="D21" s="7"/>
      <c r="E21" s="47" t="s">
        <v>17</v>
      </c>
      <c r="F21" s="49"/>
      <c r="G21" s="39">
        <f>G20*100%/G11</f>
        <v>0.13636363636363635</v>
      </c>
      <c r="J21" s="9"/>
    </row>
    <row r="22" spans="1:10" s="1" customFormat="1" ht="9.75" customHeight="1">
      <c r="A22" s="11"/>
      <c r="B22" s="18"/>
      <c r="C22" s="18"/>
      <c r="D22" s="18"/>
      <c r="E22" s="18"/>
      <c r="F22" s="18"/>
      <c r="G22" s="18"/>
      <c r="J22" s="9"/>
    </row>
    <row r="23" spans="1:10" s="15" customFormat="1" ht="31.5" customHeight="1">
      <c r="A23" s="12" t="s">
        <v>11</v>
      </c>
      <c r="B23" s="13">
        <v>0.24</v>
      </c>
      <c r="C23" s="29">
        <f>C20*B23</f>
        <v>8208</v>
      </c>
      <c r="D23" s="14"/>
      <c r="E23" s="12" t="s">
        <v>11</v>
      </c>
      <c r="F23" s="13">
        <v>0.24</v>
      </c>
      <c r="G23" s="29">
        <f>G20*F23</f>
        <v>8208</v>
      </c>
      <c r="J23" s="9"/>
    </row>
    <row r="24" spans="1:10" s="1" customFormat="1" ht="18" customHeight="1">
      <c r="A24" s="40" t="s">
        <v>6</v>
      </c>
      <c r="B24" s="41"/>
      <c r="C24" s="30">
        <f>C20-C23</f>
        <v>25992</v>
      </c>
      <c r="D24" s="7"/>
      <c r="E24" s="40" t="s">
        <v>6</v>
      </c>
      <c r="F24" s="41"/>
      <c r="G24" s="30">
        <f>G20-G23</f>
        <v>25992</v>
      </c>
      <c r="J24" s="9"/>
    </row>
    <row r="25" spans="1:10" s="1" customFormat="1" ht="33" customHeight="1">
      <c r="A25" s="50" t="s">
        <v>16</v>
      </c>
      <c r="B25" s="37"/>
      <c r="C25" s="6">
        <f>C24*100%/C11</f>
        <v>0.21878787878787878</v>
      </c>
      <c r="D25" s="7"/>
      <c r="E25" s="50" t="s">
        <v>18</v>
      </c>
      <c r="F25" s="37"/>
      <c r="G25" s="6">
        <f>G24*100%/G11</f>
        <v>0.10363636363636364</v>
      </c>
      <c r="J25" s="9"/>
    </row>
    <row r="26" spans="1:10" s="1" customFormat="1" ht="9.75" customHeight="1">
      <c r="A26" s="45"/>
      <c r="B26" s="46"/>
      <c r="C26" s="46"/>
      <c r="D26" s="46"/>
      <c r="E26" s="46"/>
      <c r="F26" s="46"/>
      <c r="G26" s="46"/>
      <c r="J26" s="9"/>
    </row>
    <row r="27" spans="1:10" s="1" customFormat="1" ht="51.75" customHeight="1">
      <c r="A27" s="42" t="s">
        <v>2</v>
      </c>
      <c r="B27" s="43"/>
      <c r="C27" s="43"/>
      <c r="D27" s="43"/>
      <c r="E27" s="43"/>
      <c r="F27" s="44"/>
      <c r="G27" s="31">
        <f>C4*3%</f>
        <v>8550</v>
      </c>
      <c r="J27" s="9"/>
    </row>
  </sheetData>
  <sheetProtection/>
  <mergeCells count="31">
    <mergeCell ref="A4:B4"/>
    <mergeCell ref="E4:F4"/>
    <mergeCell ref="E5:F5"/>
    <mergeCell ref="A1:G1"/>
    <mergeCell ref="A2:C2"/>
    <mergeCell ref="E2:G2"/>
    <mergeCell ref="A3:B3"/>
    <mergeCell ref="E3:F3"/>
    <mergeCell ref="A14:B14"/>
    <mergeCell ref="A13:C13"/>
    <mergeCell ref="A12:G12"/>
    <mergeCell ref="A6:G6"/>
    <mergeCell ref="E7:G7"/>
    <mergeCell ref="A5:B5"/>
    <mergeCell ref="E20:F20"/>
    <mergeCell ref="A7:C7"/>
    <mergeCell ref="E14:F14"/>
    <mergeCell ref="A20:B20"/>
    <mergeCell ref="E13:G13"/>
    <mergeCell ref="E11:F11"/>
    <mergeCell ref="A11:B11"/>
    <mergeCell ref="E15:F15"/>
    <mergeCell ref="A15:B15"/>
    <mergeCell ref="E24:F24"/>
    <mergeCell ref="A27:F27"/>
    <mergeCell ref="A26:G26"/>
    <mergeCell ref="A21:B21"/>
    <mergeCell ref="E21:F21"/>
    <mergeCell ref="E25:F25"/>
    <mergeCell ref="A24:B24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2021-07-24T12:16:14Z</cp:lastPrinted>
  <dcterms:created xsi:type="dcterms:W3CDTF">1996-10-08T23:32:33Z</dcterms:created>
  <dcterms:modified xsi:type="dcterms:W3CDTF">2021-08-21T11:53:28Z</dcterms:modified>
  <cp:category/>
  <cp:version/>
  <cp:contentType/>
  <cp:contentStatus/>
</cp:coreProperties>
</file>