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6" windowWidth="19416" windowHeight="11016" activeTab="0"/>
  </bookViews>
  <sheets>
    <sheet name="Лист1" sheetId="1" r:id="rId1"/>
  </sheets>
  <definedNames>
    <definedName name="_xlnm.Print_Area" localSheetId="0">'Лист1'!$A$1:$G$35</definedName>
  </definedNames>
  <calcPr fullCalcOnLoad="1"/>
</workbook>
</file>

<file path=xl/sharedStrings.xml><?xml version="1.0" encoding="utf-8"?>
<sst xmlns="http://schemas.openxmlformats.org/spreadsheetml/2006/main" count="43" uniqueCount="35">
  <si>
    <t>Цена объекта (текущая)</t>
  </si>
  <si>
    <t>НДС на 40% от цены объекта</t>
  </si>
  <si>
    <t>Разница между ценой покупки и ценой продажи</t>
  </si>
  <si>
    <t>ПРИМЕЧАНИЕ. Во время перепродажи недвижимости с продавца нерезидента ВСЕГДА удерживается "Retención" 3% от цены перепродажи, который можно вернуть ориентировочно через 6-18 месяцев, при условии отсутствия задолженности по налогам. Для этого необходимо предоставить в налоговую инспекцию соответствующее заявление и подтверждающие документы.</t>
  </si>
  <si>
    <t>минус</t>
  </si>
  <si>
    <t>НДС на всю цену объекта</t>
  </si>
  <si>
    <t>Налоги и расходы на оформление сделки</t>
  </si>
  <si>
    <t>40% от цены объекта (текущей)</t>
  </si>
  <si>
    <t>Итого грязный доход</t>
  </si>
  <si>
    <t>Итого чистый доход</t>
  </si>
  <si>
    <t>100% от цены объекта (текущей)</t>
  </si>
  <si>
    <t xml:space="preserve">ИТОГО вложения 40% + 10%НДС </t>
  </si>
  <si>
    <t xml:space="preserve">ИТОГО СУММА РАСХОДОВ - ИНВЕСТИЦИЙ НА ПОКУПКУ  </t>
  </si>
  <si>
    <t>РАСЧЁТ ДОХОДА И РЕНТАБЕЛЬНОСТИ ОТ ВЛОЖЕНИЙ С ПЕРЕПРОДАЖИ
(С ИПОТЕКОЙ)</t>
  </si>
  <si>
    <t>РАСЧЁТ ДОХОДА И РЕНТАБЕЛЬНОСТИ ОТ ВЛОЖЕНИЯ С ПЕРЕПРОДАЖИ
(БЕЗ ИПОТЕКИ)</t>
  </si>
  <si>
    <t>СУММА ИНВЕСТИЦИЙ (ВЛОЖЕНИЙ) НА ЭТАПЕ СТРОИТЕЛЬСТВА И РЕНТАБЕЛЬНОСТЬ НА ЭТИ ВЛОЖЕНИЯ ОТ КАПИТАЛИЗАЦИИ (РОСТА ЦЕНЫ)</t>
  </si>
  <si>
    <t>ВЛОЖЕНИЯ 40% + ИПОТЕКА 60% + РАСХОДЫ на покупку</t>
  </si>
  <si>
    <t>ВЛОЖЕНИЯ 100% + РАСХОДЫ на покупку</t>
  </si>
  <si>
    <t>СУММА ВСЕХ РАСХОДОВ - ИНВЕСТИЦИЙ НА ПОКУПКУ без кредита</t>
  </si>
  <si>
    <t>СУММА ВСЕХ РАСХОДОВ - ИНВЕСТИЦИЙ НА ПОКУПКУ с кредитом</t>
  </si>
  <si>
    <t>Налог на доходы нерезидента Испании и Евросоюза на чистые доходы</t>
  </si>
  <si>
    <t>Рентабельность ЗА ОДИН ГОД на вложения на этапе строительства до сделки, рассчитанная от грязного дохода (см. ниже) со всей суммы покупки без учёта налога 24% (С ИПОТЕКОЙ)</t>
  </si>
  <si>
    <t>Рентабельность ЗА ОДИН ГОД на всю сумму покупки после сделки без учёта налога 24% после перепродажи (С ИПОТЕКОЙ)</t>
  </si>
  <si>
    <t>Рентабельность ЗА ОДИН ГОД на вложения на этапе строительства до сделки, рассчитанная от грязного дохода (см. ниже) со всей суммы покупки без учёта налога 24% (БЕЗ ИПОТЕКИ)</t>
  </si>
  <si>
    <t>Рентабельность ЗА ОДИН ГОД на всю сумму покупки после сделки без учёта налога 24% после перепродажи (БЕЗ ИПОТЕКИ)</t>
  </si>
  <si>
    <t>Рентабельность ЗА ОДИН ГОД на всю сумму покупки после сделки с учётом налога 24% после перепродажи
(БЕЗ ИПОТЕКИ)</t>
  </si>
  <si>
    <t>РАСЧЁТ РЕНТАБЕЛЬНОСТИ ОТ КАПИТАЛИЗАЦИИ НА ВЛОЖЕНИЯ (ПЕРЕПРОДАЖА БЕЗ АГЕНТСТВА)</t>
  </si>
  <si>
    <t>Рентабельность ЗА ОДИН ГОД на всю сумму покупки после сделки с учётом налога 24% после перепродажи
(С ИПОТЕКОЙ)</t>
  </si>
  <si>
    <t xml:space="preserve">Прогнозируемая стоимость через два года </t>
  </si>
  <si>
    <t>Рентабельность ЗА ДВА ГОДА на вложения на этапе строительства до сделки, рассчитанная от грязного дохода (см. ниже) со всей суммы покупки без учёта налога 24% (С ИПОТЕКОЙ)</t>
  </si>
  <si>
    <t>Рентабельность ЗА ДВА ГОДА на вложения на этапе строительства до сделки, рассчитанная от грязного дохода (см. ниже) со всей суммы покупки без учёта налога 24% (БЕЗ ИПОТЕКИ)</t>
  </si>
  <si>
    <t>Рентабельность ЗА ДВА ГОДА на всю сумму покупки после сделки без учёта налога 24% после перепродажи (С ИПОТЕКОЙ)</t>
  </si>
  <si>
    <t>Рентабельность ЗА ДВА ГОДА на всю сумму покупки после сделки без учёта налога 24% после перепродажи (БЕЗ ИПОТЕКИ)</t>
  </si>
  <si>
    <t>Рентабельность ЗА ДВА ГОДА на всю сумму покупки после сделки с учётом налога 24% после перепродажи
(С ИПОТЕКОЙ)</t>
  </si>
  <si>
    <t>Рентабельность ЗА ДВА ГОДА на всю сумму покупки после сделки с учётом налога 24% после перепродажи
(БЕЗ ИПОТЕКИ)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</si>
</sst>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.00\ &quot;€&quot;_-;\-* #,##0.00\ &quot;€&quot;_-;_-* &quot;-&quot;??\ &quot;€&quot;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%"/>
    <numFmt numFmtId="195" formatCode="#,##0\ [$€-1]"/>
  </numFmts>
  <fonts count="26">
    <font>
      <sz val="10"/>
      <name val="Arial"/>
      <family val="0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medium"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0" fontId="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8" fillId="15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5" fillId="7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9" fontId="2" fillId="0" borderId="12" xfId="0" applyNumberFormat="1" applyFont="1" applyFill="1" applyBorder="1" applyAlignment="1">
      <alignment horizontal="center" vertical="center"/>
    </xf>
    <xf numFmtId="9" fontId="2" fillId="4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194" fontId="2" fillId="0" borderId="13" xfId="0" applyNumberFormat="1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49" fontId="2" fillId="4" borderId="0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49" fontId="2" fillId="4" borderId="15" xfId="0" applyNumberFormat="1" applyFont="1" applyFill="1" applyBorder="1" applyAlignment="1">
      <alignment vertical="center" wrapText="1"/>
    </xf>
    <xf numFmtId="9" fontId="2" fillId="4" borderId="16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9" fontId="2" fillId="4" borderId="17" xfId="0" applyNumberFormat="1" applyFont="1" applyFill="1" applyBorder="1" applyAlignment="1">
      <alignment vertical="center"/>
    </xf>
    <xf numFmtId="0" fontId="5" fillId="4" borderId="18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94" fontId="3" fillId="0" borderId="19" xfId="0" applyNumberFormat="1" applyFont="1" applyFill="1" applyBorder="1" applyAlignment="1">
      <alignment vertical="center"/>
    </xf>
    <xf numFmtId="49" fontId="2" fillId="4" borderId="20" xfId="0" applyNumberFormat="1" applyFont="1" applyFill="1" applyBorder="1" applyAlignment="1">
      <alignment vertical="center"/>
    </xf>
    <xf numFmtId="194" fontId="3" fillId="0" borderId="21" xfId="0" applyNumberFormat="1" applyFont="1" applyFill="1" applyBorder="1" applyAlignment="1">
      <alignment vertical="center"/>
    </xf>
    <xf numFmtId="194" fontId="3" fillId="0" borderId="22" xfId="0" applyNumberFormat="1" applyFont="1" applyFill="1" applyBorder="1" applyAlignment="1">
      <alignment vertical="center"/>
    </xf>
    <xf numFmtId="194" fontId="3" fillId="0" borderId="23" xfId="0" applyNumberFormat="1" applyFont="1" applyFill="1" applyBorder="1" applyAlignment="1">
      <alignment vertical="center"/>
    </xf>
    <xf numFmtId="194" fontId="2" fillId="4" borderId="12" xfId="0" applyNumberFormat="1" applyFont="1" applyFill="1" applyBorder="1" applyAlignment="1">
      <alignment horizontal="center" vertical="center"/>
    </xf>
    <xf numFmtId="194" fontId="3" fillId="0" borderId="24" xfId="0" applyNumberFormat="1" applyFont="1" applyFill="1" applyBorder="1" applyAlignment="1">
      <alignment vertical="center"/>
    </xf>
    <xf numFmtId="194" fontId="2" fillId="4" borderId="25" xfId="0" applyNumberFormat="1" applyFont="1" applyFill="1" applyBorder="1" applyAlignment="1">
      <alignment horizontal="center" vertical="center"/>
    </xf>
    <xf numFmtId="195" fontId="2" fillId="10" borderId="12" xfId="0" applyNumberFormat="1" applyFont="1" applyFill="1" applyBorder="1" applyAlignment="1">
      <alignment vertical="center"/>
    </xf>
    <xf numFmtId="195" fontId="3" fillId="0" borderId="26" xfId="0" applyNumberFormat="1" applyFont="1" applyFill="1" applyBorder="1" applyAlignment="1">
      <alignment vertical="center"/>
    </xf>
    <xf numFmtId="195" fontId="2" fillId="0" borderId="23" xfId="0" applyNumberFormat="1" applyFont="1" applyFill="1" applyBorder="1" applyAlignment="1">
      <alignment vertical="center"/>
    </xf>
    <xf numFmtId="195" fontId="2" fillId="0" borderId="27" xfId="0" applyNumberFormat="1" applyFont="1" applyFill="1" applyBorder="1" applyAlignment="1">
      <alignment vertical="center"/>
    </xf>
    <xf numFmtId="195" fontId="3" fillId="0" borderId="23" xfId="0" applyNumberFormat="1" applyFont="1" applyFill="1" applyBorder="1" applyAlignment="1">
      <alignment vertical="center"/>
    </xf>
    <xf numFmtId="195" fontId="2" fillId="4" borderId="28" xfId="0" applyNumberFormat="1" applyFont="1" applyFill="1" applyBorder="1" applyAlignment="1">
      <alignment vertical="center"/>
    </xf>
    <xf numFmtId="195" fontId="2" fillId="4" borderId="29" xfId="0" applyNumberFormat="1" applyFont="1" applyFill="1" applyBorder="1" applyAlignment="1">
      <alignment vertical="center"/>
    </xf>
    <xf numFmtId="195" fontId="3" fillId="0" borderId="19" xfId="0" applyNumberFormat="1" applyFont="1" applyFill="1" applyBorder="1" applyAlignment="1">
      <alignment vertical="center"/>
    </xf>
    <xf numFmtId="195" fontId="2" fillId="4" borderId="30" xfId="0" applyNumberFormat="1" applyFont="1" applyFill="1" applyBorder="1" applyAlignment="1">
      <alignment vertical="center"/>
    </xf>
    <xf numFmtId="195" fontId="5" fillId="0" borderId="21" xfId="0" applyNumberFormat="1" applyFont="1" applyFill="1" applyBorder="1" applyAlignment="1">
      <alignment vertical="center"/>
    </xf>
    <xf numFmtId="195" fontId="2" fillId="4" borderId="31" xfId="0" applyNumberFormat="1" applyFont="1" applyFill="1" applyBorder="1" applyAlignment="1">
      <alignment vertical="center" wrapText="1"/>
    </xf>
    <xf numFmtId="195" fontId="5" fillId="0" borderId="31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 wrapText="1"/>
    </xf>
    <xf numFmtId="195" fontId="3" fillId="0" borderId="32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/>
    </xf>
    <xf numFmtId="195" fontId="2" fillId="4" borderId="26" xfId="0" applyNumberFormat="1" applyFont="1" applyFill="1" applyBorder="1" applyAlignment="1">
      <alignment vertical="center"/>
    </xf>
    <xf numFmtId="49" fontId="1" fillId="4" borderId="33" xfId="0" applyNumberFormat="1" applyFont="1" applyFill="1" applyBorder="1" applyAlignment="1">
      <alignment horizontal="center" vertical="center"/>
    </xf>
    <xf numFmtId="49" fontId="3" fillId="4" borderId="34" xfId="0" applyNumberFormat="1" applyFont="1" applyFill="1" applyBorder="1" applyAlignment="1">
      <alignment horizontal="left" vertical="center"/>
    </xf>
    <xf numFmtId="0" fontId="3" fillId="4" borderId="35" xfId="0" applyFont="1" applyFill="1" applyBorder="1" applyAlignment="1">
      <alignment horizontal="left" vertical="center"/>
    </xf>
    <xf numFmtId="49" fontId="2" fillId="4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49" fontId="2" fillId="4" borderId="17" xfId="0" applyNumberFormat="1" applyFont="1" applyFill="1" applyBorder="1" applyAlignment="1">
      <alignment vertical="center"/>
    </xf>
    <xf numFmtId="0" fontId="2" fillId="4" borderId="12" xfId="0" applyNumberFormat="1" applyFont="1" applyFill="1" applyBorder="1" applyAlignment="1">
      <alignment vertical="center"/>
    </xf>
    <xf numFmtId="49" fontId="5" fillId="4" borderId="36" xfId="0" applyNumberFormat="1" applyFont="1" applyFill="1" applyBorder="1" applyAlignment="1">
      <alignment horizontal="right" vertical="center"/>
    </xf>
    <xf numFmtId="0" fontId="5" fillId="4" borderId="37" xfId="0" applyFont="1" applyFill="1" applyBorder="1" applyAlignment="1">
      <alignment horizontal="right" vertical="center"/>
    </xf>
    <xf numFmtId="0" fontId="2" fillId="4" borderId="12" xfId="0" applyFont="1" applyFill="1" applyBorder="1" applyAlignment="1">
      <alignment vertical="center"/>
    </xf>
    <xf numFmtId="49" fontId="5" fillId="4" borderId="38" xfId="0" applyNumberFormat="1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4" borderId="40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2" fillId="4" borderId="41" xfId="0" applyFont="1" applyFill="1" applyBorder="1" applyAlignment="1">
      <alignment vertical="center"/>
    </xf>
    <xf numFmtId="0" fontId="2" fillId="4" borderId="42" xfId="0" applyFont="1" applyFill="1" applyBorder="1" applyAlignment="1">
      <alignment vertical="center"/>
    </xf>
    <xf numFmtId="49" fontId="1" fillId="4" borderId="33" xfId="0" applyNumberFormat="1" applyFont="1" applyFill="1" applyBorder="1" applyAlignment="1">
      <alignment horizontal="center" vertical="center"/>
    </xf>
    <xf numFmtId="0" fontId="1" fillId="4" borderId="41" xfId="0" applyFont="1" applyFill="1" applyBorder="1" applyAlignment="1">
      <alignment horizontal="center" vertical="center"/>
    </xf>
    <xf numFmtId="0" fontId="1" fillId="4" borderId="43" xfId="0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49" fontId="2" fillId="4" borderId="45" xfId="0" applyNumberFormat="1" applyFont="1" applyFill="1" applyBorder="1" applyAlignment="1">
      <alignment vertical="center"/>
    </xf>
    <xf numFmtId="0" fontId="0" fillId="0" borderId="46" xfId="0" applyBorder="1" applyAlignment="1">
      <alignment vertical="center"/>
    </xf>
    <xf numFmtId="49" fontId="4" fillId="4" borderId="47" xfId="0" applyNumberFormat="1" applyFont="1" applyFill="1" applyBorder="1" applyAlignment="1">
      <alignment vertical="center" wrapText="1"/>
    </xf>
    <xf numFmtId="0" fontId="2" fillId="4" borderId="48" xfId="0" applyNumberFormat="1" applyFont="1" applyFill="1" applyBorder="1" applyAlignment="1">
      <alignment vertical="center" wrapText="1"/>
    </xf>
    <xf numFmtId="0" fontId="2" fillId="4" borderId="49" xfId="0" applyNumberFormat="1" applyFont="1" applyFill="1" applyBorder="1" applyAlignment="1">
      <alignment vertical="center" wrapText="1"/>
    </xf>
    <xf numFmtId="49" fontId="3" fillId="0" borderId="50" xfId="0" applyNumberFormat="1" applyFont="1" applyFill="1" applyBorder="1" applyAlignment="1">
      <alignment horizontal="right" vertical="center"/>
    </xf>
    <xf numFmtId="0" fontId="3" fillId="0" borderId="37" xfId="0" applyFont="1" applyFill="1" applyBorder="1" applyAlignment="1">
      <alignment horizontal="right" vertical="center"/>
    </xf>
    <xf numFmtId="49" fontId="3" fillId="4" borderId="51" xfId="0" applyNumberFormat="1" applyFont="1" applyFill="1" applyBorder="1" applyAlignment="1">
      <alignment horizontal="left" vertical="center" wrapText="1"/>
    </xf>
    <xf numFmtId="49" fontId="3" fillId="4" borderId="52" xfId="0" applyNumberFormat="1" applyFont="1" applyFill="1" applyBorder="1" applyAlignment="1">
      <alignment horizontal="left" vertical="center" wrapText="1"/>
    </xf>
    <xf numFmtId="49" fontId="2" fillId="4" borderId="33" xfId="0" applyNumberFormat="1" applyFont="1" applyFill="1" applyBorder="1" applyAlignment="1">
      <alignment vertical="center"/>
    </xf>
    <xf numFmtId="0" fontId="2" fillId="4" borderId="44" xfId="0" applyNumberFormat="1" applyFont="1" applyFill="1" applyBorder="1" applyAlignment="1">
      <alignment vertical="center"/>
    </xf>
    <xf numFmtId="0" fontId="2" fillId="0" borderId="46" xfId="0" applyNumberFormat="1" applyFont="1" applyBorder="1" applyAlignment="1">
      <alignment vertical="center"/>
    </xf>
    <xf numFmtId="49" fontId="3" fillId="4" borderId="12" xfId="0" applyNumberFormat="1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49" fontId="4" fillId="0" borderId="53" xfId="0" applyNumberFormat="1" applyFont="1" applyFill="1" applyBorder="1" applyAlignment="1">
      <alignment vertical="center" wrapText="1"/>
    </xf>
    <xf numFmtId="0" fontId="2" fillId="0" borderId="54" xfId="0" applyFont="1" applyBorder="1" applyAlignment="1">
      <alignment vertical="center" wrapText="1"/>
    </xf>
    <xf numFmtId="0" fontId="2" fillId="0" borderId="55" xfId="0" applyFont="1" applyBorder="1" applyAlignment="1">
      <alignment vertical="center" wrapText="1"/>
    </xf>
    <xf numFmtId="49" fontId="4" fillId="4" borderId="56" xfId="0" applyNumberFormat="1" applyFont="1" applyFill="1" applyBorder="1" applyAlignment="1">
      <alignment vertical="center"/>
    </xf>
    <xf numFmtId="0" fontId="2" fillId="4" borderId="57" xfId="0" applyNumberFormat="1" applyFont="1" applyFill="1" applyBorder="1" applyAlignment="1">
      <alignment vertical="center"/>
    </xf>
    <xf numFmtId="0" fontId="2" fillId="4" borderId="58" xfId="0" applyNumberFormat="1" applyFont="1" applyFill="1" applyBorder="1" applyAlignment="1">
      <alignment vertical="center"/>
    </xf>
    <xf numFmtId="0" fontId="3" fillId="4" borderId="35" xfId="0" applyNumberFormat="1" applyFont="1" applyFill="1" applyBorder="1" applyAlignment="1">
      <alignment horizontal="left" vertical="center"/>
    </xf>
    <xf numFmtId="49" fontId="3" fillId="4" borderId="59" xfId="0" applyNumberFormat="1" applyFont="1" applyFill="1" applyBorder="1" applyAlignment="1">
      <alignment horizontal="right" vertical="center"/>
    </xf>
    <xf numFmtId="0" fontId="0" fillId="0" borderId="60" xfId="0" applyBorder="1" applyAlignment="1">
      <alignment horizontal="right" vertical="center"/>
    </xf>
    <xf numFmtId="49" fontId="3" fillId="4" borderId="61" xfId="0" applyNumberFormat="1" applyFont="1" applyFill="1" applyBorder="1" applyAlignment="1">
      <alignment horizontal="left" vertical="center" wrapText="1"/>
    </xf>
    <xf numFmtId="49" fontId="3" fillId="4" borderId="62" xfId="0" applyNumberFormat="1" applyFont="1" applyFill="1" applyBorder="1" applyAlignment="1">
      <alignment horizontal="left" vertical="center" wrapText="1"/>
    </xf>
    <xf numFmtId="49" fontId="3" fillId="4" borderId="37" xfId="0" applyNumberFormat="1" applyFont="1" applyFill="1" applyBorder="1" applyAlignment="1">
      <alignment horizontal="left" vertical="center" wrapText="1"/>
    </xf>
    <xf numFmtId="49" fontId="3" fillId="4" borderId="46" xfId="0" applyNumberFormat="1" applyFont="1" applyFill="1" applyBorder="1" applyAlignment="1">
      <alignment horizontal="left" vertical="center" wrapText="1"/>
    </xf>
    <xf numFmtId="0" fontId="2" fillId="4" borderId="57" xfId="0" applyFont="1" applyFill="1" applyBorder="1" applyAlignment="1">
      <alignment vertical="center"/>
    </xf>
    <xf numFmtId="0" fontId="2" fillId="4" borderId="58" xfId="0" applyFont="1" applyFill="1" applyBorder="1" applyAlignment="1">
      <alignment vertical="center"/>
    </xf>
    <xf numFmtId="49" fontId="3" fillId="4" borderId="63" xfId="0" applyNumberFormat="1" applyFont="1" applyFill="1" applyBorder="1" applyAlignment="1">
      <alignment horizontal="left" vertical="center" wrapText="1"/>
    </xf>
    <xf numFmtId="49" fontId="3" fillId="4" borderId="64" xfId="0" applyNumberFormat="1" applyFont="1" applyFill="1" applyBorder="1" applyAlignment="1">
      <alignment horizontal="left" vertical="center" wrapText="1"/>
    </xf>
    <xf numFmtId="0" fontId="2" fillId="4" borderId="45" xfId="0" applyNumberFormat="1" applyFont="1" applyFill="1" applyBorder="1" applyAlignment="1">
      <alignment vertical="center" wrapText="1"/>
    </xf>
    <xf numFmtId="0" fontId="2" fillId="4" borderId="39" xfId="0" applyNumberFormat="1" applyFont="1" applyFill="1" applyBorder="1" applyAlignment="1">
      <alignment vertical="center" wrapText="1"/>
    </xf>
    <xf numFmtId="0" fontId="2" fillId="4" borderId="46" xfId="0" applyNumberFormat="1" applyFont="1" applyFill="1" applyBorder="1" applyAlignment="1">
      <alignment vertical="center" wrapText="1"/>
    </xf>
    <xf numFmtId="49" fontId="2" fillId="4" borderId="65" xfId="0" applyNumberFormat="1" applyFont="1" applyFill="1" applyBorder="1" applyAlignment="1">
      <alignment horizontal="left" vertical="center" wrapText="1"/>
    </xf>
    <xf numFmtId="0" fontId="2" fillId="0" borderId="65" xfId="0" applyFont="1" applyBorder="1" applyAlignment="1">
      <alignment vertical="center"/>
    </xf>
    <xf numFmtId="49" fontId="3" fillId="4" borderId="59" xfId="0" applyNumberFormat="1" applyFont="1" applyFill="1" applyBorder="1" applyAlignment="1">
      <alignment horizontal="left" vertical="center" wrapText="1"/>
    </xf>
    <xf numFmtId="0" fontId="2" fillId="0" borderId="60" xfId="0" applyFont="1" applyBorder="1" applyAlignment="1">
      <alignment horizontal="left" vertical="center" wrapText="1"/>
    </xf>
    <xf numFmtId="0" fontId="2" fillId="0" borderId="60" xfId="0" applyFont="1" applyBorder="1" applyAlignment="1">
      <alignment vertical="center" wrapText="1"/>
    </xf>
    <xf numFmtId="49" fontId="2" fillId="4" borderId="66" xfId="0" applyNumberFormat="1" applyFont="1" applyFill="1" applyBorder="1" applyAlignment="1">
      <alignment horizontal="left" vertical="center" wrapText="1"/>
    </xf>
    <xf numFmtId="0" fontId="2" fillId="0" borderId="67" xfId="0" applyFont="1" applyBorder="1" applyAlignment="1">
      <alignment vertical="center"/>
    </xf>
    <xf numFmtId="49" fontId="5" fillId="4" borderId="15" xfId="0" applyNumberFormat="1" applyFont="1" applyFill="1" applyBorder="1" applyAlignment="1">
      <alignment horizontal="right" vertical="center"/>
    </xf>
    <xf numFmtId="0" fontId="5" fillId="4" borderId="16" xfId="0" applyFont="1" applyFill="1" applyBorder="1" applyAlignment="1">
      <alignment horizontal="right" vertical="center"/>
    </xf>
    <xf numFmtId="49" fontId="3" fillId="0" borderId="51" xfId="0" applyNumberFormat="1" applyFont="1" applyFill="1" applyBorder="1" applyAlignment="1">
      <alignment vertical="center" wrapText="1"/>
    </xf>
    <xf numFmtId="0" fontId="3" fillId="0" borderId="52" xfId="0" applyFont="1" applyFill="1" applyBorder="1" applyAlignment="1">
      <alignment vertical="center" wrapText="1"/>
    </xf>
    <xf numFmtId="49" fontId="3" fillId="4" borderId="51" xfId="0" applyNumberFormat="1" applyFont="1" applyFill="1" applyBorder="1" applyAlignment="1">
      <alignment vertical="center" wrapText="1"/>
    </xf>
    <xf numFmtId="0" fontId="3" fillId="4" borderId="52" xfId="0" applyFont="1" applyFill="1" applyBorder="1" applyAlignment="1">
      <alignment vertical="center" wrapText="1"/>
    </xf>
    <xf numFmtId="0" fontId="2" fillId="4" borderId="48" xfId="0" applyFont="1" applyFill="1" applyBorder="1" applyAlignment="1">
      <alignment vertical="center" wrapText="1"/>
    </xf>
    <xf numFmtId="0" fontId="2" fillId="4" borderId="49" xfId="0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C5" sqref="C5"/>
    </sheetView>
  </sheetViews>
  <sheetFormatPr defaultColWidth="8.7109375" defaultRowHeight="12.75"/>
  <cols>
    <col min="1" max="1" width="40.7109375" style="6" customWidth="1"/>
    <col min="2" max="2" width="6.7109375" style="6" customWidth="1"/>
    <col min="3" max="3" width="12.7109375" style="6" customWidth="1"/>
    <col min="4" max="4" width="2.7109375" style="6" customWidth="1"/>
    <col min="5" max="5" width="40.7109375" style="6" customWidth="1"/>
    <col min="6" max="6" width="6.7109375" style="6" customWidth="1"/>
    <col min="7" max="7" width="12.7109375" style="6" customWidth="1"/>
    <col min="8" max="9" width="8.7109375" style="0" customWidth="1"/>
    <col min="10" max="10" width="9.00390625" style="12" bestFit="1" customWidth="1"/>
  </cols>
  <sheetData>
    <row r="1" spans="1:10" s="1" customFormat="1" ht="19.5" customHeight="1">
      <c r="A1" s="48" t="s">
        <v>26</v>
      </c>
      <c r="B1" s="62"/>
      <c r="C1" s="62"/>
      <c r="D1" s="62"/>
      <c r="E1" s="62"/>
      <c r="F1" s="62"/>
      <c r="G1" s="63"/>
      <c r="J1" s="10"/>
    </row>
    <row r="2" spans="1:10" s="1" customFormat="1" ht="19.5" customHeight="1">
      <c r="A2" s="64" t="s">
        <v>16</v>
      </c>
      <c r="B2" s="65"/>
      <c r="C2" s="66"/>
      <c r="D2" s="2"/>
      <c r="E2" s="64" t="s">
        <v>17</v>
      </c>
      <c r="F2" s="65"/>
      <c r="G2" s="66"/>
      <c r="J2" s="10"/>
    </row>
    <row r="3" spans="1:10" s="1" customFormat="1" ht="18" customHeight="1">
      <c r="A3" s="67" t="s">
        <v>0</v>
      </c>
      <c r="B3" s="68"/>
      <c r="C3" s="32">
        <v>695000</v>
      </c>
      <c r="D3" s="3"/>
      <c r="E3" s="69" t="str">
        <f>A3</f>
        <v>Цена объекта (текущая)</v>
      </c>
      <c r="F3" s="70"/>
      <c r="G3" s="46">
        <f>C3</f>
        <v>695000</v>
      </c>
      <c r="J3" s="11"/>
    </row>
    <row r="4" spans="1:10" s="1" customFormat="1" ht="18" customHeight="1">
      <c r="A4" s="67" t="s">
        <v>28</v>
      </c>
      <c r="B4" s="68"/>
      <c r="C4" s="32">
        <v>900000</v>
      </c>
      <c r="D4" s="3"/>
      <c r="E4" s="78" t="str">
        <f>A4</f>
        <v>Прогнозируемая стоимость через два года </v>
      </c>
      <c r="F4" s="79"/>
      <c r="G4" s="46">
        <f>C4</f>
        <v>900000</v>
      </c>
      <c r="J4" s="11"/>
    </row>
    <row r="5" spans="1:10" s="1" customFormat="1" ht="18" customHeight="1">
      <c r="A5" s="81" t="s">
        <v>2</v>
      </c>
      <c r="B5" s="82"/>
      <c r="C5" s="33">
        <f>C4-C3</f>
        <v>205000</v>
      </c>
      <c r="D5" s="3"/>
      <c r="E5" s="69" t="str">
        <f>A5</f>
        <v>Разница между ценой покупки и ценой продажи</v>
      </c>
      <c r="F5" s="80"/>
      <c r="G5" s="47">
        <f>G4-G3</f>
        <v>205000</v>
      </c>
      <c r="J5" s="11"/>
    </row>
    <row r="6" spans="1:10" s="1" customFormat="1" ht="9.75" customHeight="1" thickBot="1">
      <c r="A6" s="60"/>
      <c r="B6" s="60"/>
      <c r="C6" s="60"/>
      <c r="D6" s="61"/>
      <c r="E6" s="60"/>
      <c r="F6" s="60"/>
      <c r="G6" s="60"/>
      <c r="J6" s="11"/>
    </row>
    <row r="7" spans="1:10" s="1" customFormat="1" ht="51" customHeight="1" thickTop="1">
      <c r="A7" s="83" t="s">
        <v>15</v>
      </c>
      <c r="B7" s="84"/>
      <c r="C7" s="85"/>
      <c r="D7" s="9"/>
      <c r="E7" s="71" t="str">
        <f>A7</f>
        <v>СУММА ИНВЕСТИЦИЙ (ВЛОЖЕНИЙ) НА ЭТАПЕ СТРОИТЕЛЬСТВА И РЕНТАБЕЛЬНОСТЬ НА ЭТИ ВЛОЖЕНИЯ ОТ КАПИТАЛИЗАЦИИ (РОСТА ЦЕНЫ)</v>
      </c>
      <c r="F7" s="72"/>
      <c r="G7" s="73"/>
      <c r="J7" s="11"/>
    </row>
    <row r="8" spans="1:10" s="1" customFormat="1" ht="18" customHeight="1">
      <c r="A8" s="14" t="s">
        <v>7</v>
      </c>
      <c r="B8" s="4">
        <v>0.4</v>
      </c>
      <c r="C8" s="34">
        <f>C3*B8</f>
        <v>278000</v>
      </c>
      <c r="D8" s="9"/>
      <c r="E8" s="21" t="str">
        <f>A8</f>
        <v>40% от цены объекта (текущей)</v>
      </c>
      <c r="F8" s="5">
        <f>B8</f>
        <v>0.4</v>
      </c>
      <c r="G8" s="37">
        <f>G3*F8</f>
        <v>278000</v>
      </c>
      <c r="J8" s="11"/>
    </row>
    <row r="9" spans="1:10" s="1" customFormat="1" ht="18" customHeight="1">
      <c r="A9" s="14" t="s">
        <v>1</v>
      </c>
      <c r="B9" s="4">
        <v>0.1</v>
      </c>
      <c r="C9" s="35">
        <f>C8*B9</f>
        <v>27800</v>
      </c>
      <c r="D9" s="9"/>
      <c r="E9" s="21" t="str">
        <f>A9</f>
        <v>НДС на 40% от цены объекта</v>
      </c>
      <c r="F9" s="5">
        <f>B9</f>
        <v>0.1</v>
      </c>
      <c r="G9" s="40">
        <f>G8*F9</f>
        <v>27800</v>
      </c>
      <c r="J9" s="11"/>
    </row>
    <row r="10" spans="1:10" s="1" customFormat="1" ht="18" customHeight="1">
      <c r="A10" s="74" t="s">
        <v>11</v>
      </c>
      <c r="B10" s="75"/>
      <c r="C10" s="36">
        <f>SUM(C8:C9)</f>
        <v>305800</v>
      </c>
      <c r="D10" s="16"/>
      <c r="E10" s="90" t="str">
        <f>A10</f>
        <v>ИТОГО вложения 40% + 10%НДС </v>
      </c>
      <c r="F10" s="91"/>
      <c r="G10" s="45">
        <f>SUM(G8:G9)</f>
        <v>305800</v>
      </c>
      <c r="I10" s="7"/>
      <c r="J10" s="11"/>
    </row>
    <row r="11" spans="1:10" s="1" customFormat="1" ht="57" customHeight="1" thickBot="1">
      <c r="A11" s="94" t="s">
        <v>29</v>
      </c>
      <c r="B11" s="95"/>
      <c r="C11" s="28">
        <f>C26*100%/C10</f>
        <v>0.36355461085676916</v>
      </c>
      <c r="D11" s="9"/>
      <c r="E11" s="76" t="s">
        <v>30</v>
      </c>
      <c r="F11" s="77"/>
      <c r="G11" s="24">
        <f>G26*100%/G10</f>
        <v>0.36355461085676916</v>
      </c>
      <c r="I11" s="7"/>
      <c r="J11" s="11"/>
    </row>
    <row r="12" spans="1:10" s="1" customFormat="1" ht="57" customHeight="1" thickBot="1">
      <c r="A12" s="92" t="s">
        <v>21</v>
      </c>
      <c r="B12" s="93"/>
      <c r="C12" s="27">
        <f>C11/2</f>
        <v>0.18177730542838458</v>
      </c>
      <c r="D12" s="9"/>
      <c r="E12" s="98" t="s">
        <v>23</v>
      </c>
      <c r="F12" s="99"/>
      <c r="G12" s="30">
        <f>G11/2</f>
        <v>0.18177730542838458</v>
      </c>
      <c r="I12" s="7"/>
      <c r="J12" s="11"/>
    </row>
    <row r="13" spans="1:10" s="1" customFormat="1" ht="9.75" customHeight="1" thickBot="1" thickTop="1">
      <c r="A13" s="51"/>
      <c r="B13" s="61"/>
      <c r="C13" s="61"/>
      <c r="D13" s="61"/>
      <c r="E13" s="61"/>
      <c r="F13" s="61"/>
      <c r="G13" s="61"/>
      <c r="J13" s="11"/>
    </row>
    <row r="14" spans="1:10" s="1" customFormat="1" ht="18" customHeight="1">
      <c r="A14" s="86" t="s">
        <v>19</v>
      </c>
      <c r="B14" s="96"/>
      <c r="C14" s="97"/>
      <c r="D14" s="9"/>
      <c r="E14" s="86" t="s">
        <v>18</v>
      </c>
      <c r="F14" s="87"/>
      <c r="G14" s="88"/>
      <c r="J14" s="11"/>
    </row>
    <row r="15" spans="1:10" s="1" customFormat="1" ht="18" customHeight="1">
      <c r="A15" s="21" t="s">
        <v>7</v>
      </c>
      <c r="B15" s="5">
        <v>0.4</v>
      </c>
      <c r="C15" s="37">
        <f>C3*B15</f>
        <v>278000</v>
      </c>
      <c r="D15" s="9"/>
      <c r="E15" s="21" t="s">
        <v>10</v>
      </c>
      <c r="F15" s="5">
        <v>1</v>
      </c>
      <c r="G15" s="37">
        <f>G3</f>
        <v>695000</v>
      </c>
      <c r="J15" s="11"/>
    </row>
    <row r="16" spans="1:10" s="1" customFormat="1" ht="18" customHeight="1">
      <c r="A16" s="21" t="s">
        <v>5</v>
      </c>
      <c r="B16" s="5">
        <v>0.1</v>
      </c>
      <c r="C16" s="37">
        <f>C3*B16</f>
        <v>69500</v>
      </c>
      <c r="D16" s="9"/>
      <c r="E16" s="21" t="s">
        <v>5</v>
      </c>
      <c r="F16" s="5">
        <v>0.1</v>
      </c>
      <c r="G16" s="37">
        <f>G3*F16</f>
        <v>69500</v>
      </c>
      <c r="J16" s="11"/>
    </row>
    <row r="17" spans="1:10" s="1" customFormat="1" ht="18" customHeight="1">
      <c r="A17" s="21" t="s">
        <v>6</v>
      </c>
      <c r="B17" s="29">
        <v>0.035</v>
      </c>
      <c r="C17" s="38">
        <f>C3*B17</f>
        <v>24325.000000000004</v>
      </c>
      <c r="D17" s="9"/>
      <c r="E17" s="25" t="str">
        <f>A17</f>
        <v>Налоги и расходы на оформление сделки</v>
      </c>
      <c r="F17" s="31">
        <v>0.035</v>
      </c>
      <c r="G17" s="38">
        <f>G3*F17</f>
        <v>24325.000000000004</v>
      </c>
      <c r="J17" s="11"/>
    </row>
    <row r="18" spans="1:10" s="1" customFormat="1" ht="18" customHeight="1" thickBot="1">
      <c r="A18" s="49" t="s">
        <v>12</v>
      </c>
      <c r="B18" s="50"/>
      <c r="C18" s="39">
        <f>SUM(C15:C17)</f>
        <v>371825</v>
      </c>
      <c r="D18" s="9"/>
      <c r="E18" s="49" t="str">
        <f>A18</f>
        <v>ИТОГО СУММА РАСХОДОВ - ИНВЕСТИЦИЙ НА ПОКУПКУ  </v>
      </c>
      <c r="F18" s="89"/>
      <c r="G18" s="39">
        <f>SUM(G15:G17)</f>
        <v>788825</v>
      </c>
      <c r="J18" s="11"/>
    </row>
    <row r="19" spans="1:10" s="1" customFormat="1" ht="9.75" customHeight="1" thickBot="1">
      <c r="A19" s="51"/>
      <c r="B19" s="52"/>
      <c r="C19" s="52"/>
      <c r="D19" s="52"/>
      <c r="E19" s="52"/>
      <c r="F19" s="52"/>
      <c r="G19" s="52"/>
      <c r="J19" s="11"/>
    </row>
    <row r="20" spans="1:10" s="1" customFormat="1" ht="33.75" customHeight="1">
      <c r="A20" s="71" t="s">
        <v>13</v>
      </c>
      <c r="B20" s="116"/>
      <c r="C20" s="117"/>
      <c r="D20" s="9"/>
      <c r="E20" s="71" t="s">
        <v>14</v>
      </c>
      <c r="F20" s="72"/>
      <c r="G20" s="73"/>
      <c r="J20" s="11"/>
    </row>
    <row r="21" spans="1:10" s="1" customFormat="1" ht="18" customHeight="1">
      <c r="A21" s="53" t="str">
        <f>A4</f>
        <v>Прогнозируемая стоимость через два года </v>
      </c>
      <c r="B21" s="54"/>
      <c r="C21" s="37">
        <f>C4</f>
        <v>900000</v>
      </c>
      <c r="D21" s="9"/>
      <c r="E21" s="53" t="str">
        <f>A21</f>
        <v>Прогнозируемая стоимость через два года </v>
      </c>
      <c r="F21" s="54"/>
      <c r="G21" s="37">
        <f>G4</f>
        <v>900000</v>
      </c>
      <c r="J21" s="11"/>
    </row>
    <row r="22" spans="1:10" s="1" customFormat="1" ht="9.75" customHeight="1">
      <c r="A22" s="58"/>
      <c r="B22" s="59"/>
      <c r="C22" s="22" t="s">
        <v>4</v>
      </c>
      <c r="D22" s="9"/>
      <c r="E22" s="58"/>
      <c r="F22" s="59"/>
      <c r="G22" s="22" t="s">
        <v>4</v>
      </c>
      <c r="J22" s="11"/>
    </row>
    <row r="23" spans="1:10" s="1" customFormat="1" ht="18" customHeight="1">
      <c r="A23" s="53" t="s">
        <v>0</v>
      </c>
      <c r="B23" s="57"/>
      <c r="C23" s="37">
        <f>C3</f>
        <v>695000</v>
      </c>
      <c r="D23" s="9"/>
      <c r="E23" s="53" t="str">
        <f>A23</f>
        <v>Цена объекта (текущая)</v>
      </c>
      <c r="F23" s="54"/>
      <c r="G23" s="37">
        <f>G3</f>
        <v>695000</v>
      </c>
      <c r="J23" s="11"/>
    </row>
    <row r="24" spans="1:10" s="1" customFormat="1" ht="18" customHeight="1">
      <c r="A24" s="21" t="s">
        <v>5</v>
      </c>
      <c r="B24" s="5">
        <v>0.1</v>
      </c>
      <c r="C24" s="37">
        <f>C3*B24</f>
        <v>69500</v>
      </c>
      <c r="D24" s="9"/>
      <c r="E24" s="21" t="str">
        <f>A24</f>
        <v>НДС на всю цену объекта</v>
      </c>
      <c r="F24" s="5">
        <f>B24</f>
        <v>0.1</v>
      </c>
      <c r="G24" s="37">
        <f>G3*F24</f>
        <v>69500</v>
      </c>
      <c r="J24" s="11"/>
    </row>
    <row r="25" spans="1:10" s="1" customFormat="1" ht="18" customHeight="1">
      <c r="A25" s="21" t="str">
        <f>A17</f>
        <v>Налоги и расходы на оформление сделки</v>
      </c>
      <c r="B25" s="29">
        <v>0.035</v>
      </c>
      <c r="C25" s="40">
        <f>C3*B25</f>
        <v>24325.000000000004</v>
      </c>
      <c r="D25" s="9"/>
      <c r="E25" s="21" t="str">
        <f>E17</f>
        <v>Налоги и расходы на оформление сделки</v>
      </c>
      <c r="F25" s="29">
        <v>0.035</v>
      </c>
      <c r="G25" s="40">
        <f>G3*F25</f>
        <v>24325.000000000004</v>
      </c>
      <c r="J25" s="11"/>
    </row>
    <row r="26" spans="1:10" s="1" customFormat="1" ht="18" customHeight="1">
      <c r="A26" s="55" t="s">
        <v>8</v>
      </c>
      <c r="B26" s="56"/>
      <c r="C26" s="41">
        <f>C21-C23-C24-C25</f>
        <v>111175</v>
      </c>
      <c r="D26" s="9"/>
      <c r="E26" s="55" t="s">
        <v>8</v>
      </c>
      <c r="F26" s="56"/>
      <c r="G26" s="41">
        <f>G21-G23-G24-G25</f>
        <v>111175</v>
      </c>
      <c r="J26" s="11"/>
    </row>
    <row r="27" spans="1:10" s="1" customFormat="1" ht="46.5" customHeight="1">
      <c r="A27" s="105" t="s">
        <v>31</v>
      </c>
      <c r="B27" s="106"/>
      <c r="C27" s="26">
        <f>C26*100%/C18</f>
        <v>0.2989981846298662</v>
      </c>
      <c r="D27" s="9"/>
      <c r="E27" s="105" t="s">
        <v>32</v>
      </c>
      <c r="F27" s="107"/>
      <c r="G27" s="26">
        <f>G26*100%/G18</f>
        <v>0.1409374702880867</v>
      </c>
      <c r="J27" s="11"/>
    </row>
    <row r="28" spans="1:10" s="1" customFormat="1" ht="44.25" customHeight="1" thickBot="1">
      <c r="A28" s="112" t="s">
        <v>22</v>
      </c>
      <c r="B28" s="113"/>
      <c r="C28" s="24">
        <f>C27/2</f>
        <v>0.1494990923149331</v>
      </c>
      <c r="D28" s="15"/>
      <c r="E28" s="114" t="s">
        <v>24</v>
      </c>
      <c r="F28" s="115"/>
      <c r="G28" s="24">
        <f>G27/2</f>
        <v>0.07046873514404335</v>
      </c>
      <c r="J28" s="11"/>
    </row>
    <row r="29" spans="1:10" s="1" customFormat="1" ht="9.75" customHeight="1">
      <c r="A29" s="13"/>
      <c r="B29" s="23"/>
      <c r="C29" s="23"/>
      <c r="D29" s="23"/>
      <c r="E29" s="23"/>
      <c r="F29" s="23"/>
      <c r="G29" s="23"/>
      <c r="J29" s="11"/>
    </row>
    <row r="30" spans="1:10" s="20" customFormat="1" ht="31.5" customHeight="1">
      <c r="A30" s="17" t="s">
        <v>20</v>
      </c>
      <c r="B30" s="18">
        <v>0.24</v>
      </c>
      <c r="C30" s="42">
        <f>C26*B30</f>
        <v>26682</v>
      </c>
      <c r="D30" s="19"/>
      <c r="E30" s="17" t="s">
        <v>20</v>
      </c>
      <c r="F30" s="18">
        <v>0.24</v>
      </c>
      <c r="G30" s="42">
        <f>G26*F30</f>
        <v>26682</v>
      </c>
      <c r="J30" s="11"/>
    </row>
    <row r="31" spans="1:10" s="1" customFormat="1" ht="18" customHeight="1">
      <c r="A31" s="110" t="s">
        <v>9</v>
      </c>
      <c r="B31" s="111"/>
      <c r="C31" s="43">
        <f>C26-C30</f>
        <v>84493</v>
      </c>
      <c r="D31" s="9"/>
      <c r="E31" s="110" t="s">
        <v>9</v>
      </c>
      <c r="F31" s="111"/>
      <c r="G31" s="43">
        <f>G26-G30</f>
        <v>84493</v>
      </c>
      <c r="J31" s="11"/>
    </row>
    <row r="32" spans="1:10" s="1" customFormat="1" ht="42" customHeight="1">
      <c r="A32" s="108" t="s">
        <v>33</v>
      </c>
      <c r="B32" s="109"/>
      <c r="C32" s="8">
        <f>C31*100%/C18</f>
        <v>0.22723862031869832</v>
      </c>
      <c r="D32" s="9"/>
      <c r="E32" s="108" t="s">
        <v>34</v>
      </c>
      <c r="F32" s="109"/>
      <c r="G32" s="8">
        <f>G31*100%/G18</f>
        <v>0.1071124774189459</v>
      </c>
      <c r="J32" s="11"/>
    </row>
    <row r="33" spans="1:10" s="1" customFormat="1" ht="42" customHeight="1">
      <c r="A33" s="108" t="s">
        <v>27</v>
      </c>
      <c r="B33" s="109"/>
      <c r="C33" s="8">
        <f>C32/2</f>
        <v>0.11361931015934916</v>
      </c>
      <c r="D33" s="9"/>
      <c r="E33" s="108" t="s">
        <v>25</v>
      </c>
      <c r="F33" s="109"/>
      <c r="G33" s="8">
        <f>G32/2</f>
        <v>0.05355623870947295</v>
      </c>
      <c r="J33" s="11"/>
    </row>
    <row r="34" spans="1:10" s="1" customFormat="1" ht="9.75" customHeight="1">
      <c r="A34" s="103"/>
      <c r="B34" s="104"/>
      <c r="C34" s="104"/>
      <c r="D34" s="104"/>
      <c r="E34" s="104"/>
      <c r="F34" s="104"/>
      <c r="G34" s="104"/>
      <c r="J34" s="11"/>
    </row>
    <row r="35" spans="1:10" s="1" customFormat="1" ht="51.75" customHeight="1">
      <c r="A35" s="100" t="s">
        <v>3</v>
      </c>
      <c r="B35" s="101"/>
      <c r="C35" s="101"/>
      <c r="D35" s="101"/>
      <c r="E35" s="101"/>
      <c r="F35" s="102"/>
      <c r="G35" s="44">
        <f>C4*3%</f>
        <v>27000</v>
      </c>
      <c r="J35" s="11"/>
    </row>
  </sheetData>
  <sheetProtection/>
  <mergeCells count="46">
    <mergeCell ref="A33:B33"/>
    <mergeCell ref="A20:C20"/>
    <mergeCell ref="E23:F23"/>
    <mergeCell ref="E31:F31"/>
    <mergeCell ref="A35:F35"/>
    <mergeCell ref="A34:G34"/>
    <mergeCell ref="A27:B27"/>
    <mergeCell ref="E27:F27"/>
    <mergeCell ref="E32:F32"/>
    <mergeCell ref="A31:B31"/>
    <mergeCell ref="A28:B28"/>
    <mergeCell ref="E33:F33"/>
    <mergeCell ref="E28:F28"/>
    <mergeCell ref="A32:B32"/>
    <mergeCell ref="A7:C7"/>
    <mergeCell ref="E14:G14"/>
    <mergeCell ref="E18:F18"/>
    <mergeCell ref="E20:G20"/>
    <mergeCell ref="E10:F10"/>
    <mergeCell ref="A12:B12"/>
    <mergeCell ref="A11:B11"/>
    <mergeCell ref="A14:C14"/>
    <mergeCell ref="A13:G13"/>
    <mergeCell ref="E12:F12"/>
    <mergeCell ref="A4:B4"/>
    <mergeCell ref="E4:F4"/>
    <mergeCell ref="E5:F5"/>
    <mergeCell ref="A5:B5"/>
    <mergeCell ref="A6:G6"/>
    <mergeCell ref="A22:B22"/>
    <mergeCell ref="A1:G1"/>
    <mergeCell ref="A2:C2"/>
    <mergeCell ref="E2:G2"/>
    <mergeCell ref="A3:B3"/>
    <mergeCell ref="E3:F3"/>
    <mergeCell ref="E7:G7"/>
    <mergeCell ref="A10:B10"/>
    <mergeCell ref="E11:F11"/>
    <mergeCell ref="A18:B18"/>
    <mergeCell ref="A19:G19"/>
    <mergeCell ref="A21:B21"/>
    <mergeCell ref="E26:F26"/>
    <mergeCell ref="A23:B23"/>
    <mergeCell ref="A26:B26"/>
    <mergeCell ref="E22:F22"/>
    <mergeCell ref="E21:F21"/>
  </mergeCells>
  <printOptions/>
  <pageMargins left="0.3937007874015748" right="0.3937007874015748" top="0.3937007874015748" bottom="0.3937007874015748" header="0" footer="0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Ovideo</cp:lastModifiedBy>
  <cp:lastPrinted>2020-11-25T15:47:08Z</cp:lastPrinted>
  <dcterms:created xsi:type="dcterms:W3CDTF">1996-10-08T23:32:33Z</dcterms:created>
  <dcterms:modified xsi:type="dcterms:W3CDTF">2021-03-30T07:06:10Z</dcterms:modified>
  <cp:category/>
  <cp:version/>
  <cp:contentType/>
  <cp:contentStatus/>
</cp:coreProperties>
</file>