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<sst xmlns="http://schemas.openxmlformats.org/spreadsheetml/2006/main" count="43" uniqueCount="35">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</sst>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780000</v>
      </c>
      <c r="D3" s="3"/>
      <c r="E3" s="69" t="str">
        <f>A3</f>
        <v>Цена объекта (текущая)</v>
      </c>
      <c r="F3" s="70"/>
      <c r="G3" s="46">
        <f>C3</f>
        <v>780000</v>
      </c>
      <c r="J3" s="11"/>
    </row>
    <row r="4" spans="1:10" s="1" customFormat="1" ht="18" customHeight="1">
      <c r="A4" s="67" t="s">
        <v>28</v>
      </c>
      <c r="B4" s="68"/>
      <c r="C4" s="32">
        <v>1250000</v>
      </c>
      <c r="D4" s="3"/>
      <c r="E4" s="78" t="str">
        <f>A4</f>
        <v>Прогнозируемая стоимость через два года </v>
      </c>
      <c r="F4" s="79"/>
      <c r="G4" s="46">
        <f>C4</f>
        <v>1250000</v>
      </c>
      <c r="J4" s="11"/>
    </row>
    <row r="5" spans="1:10" s="1" customFormat="1" ht="18" customHeight="1">
      <c r="A5" s="81" t="s">
        <v>2</v>
      </c>
      <c r="B5" s="82"/>
      <c r="C5" s="33">
        <f>C4-C3</f>
        <v>470000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470000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312000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312000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31200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31200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343200</v>
      </c>
      <c r="D10" s="16"/>
      <c r="E10" s="90" t="str">
        <f>A10</f>
        <v>ИТОГО вложения 40% + 10%НДС </v>
      </c>
      <c r="F10" s="91"/>
      <c r="G10" s="45">
        <f>SUM(G8:G9)</f>
        <v>343200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1.0626456876456876</v>
      </c>
      <c r="D11" s="9"/>
      <c r="E11" s="76" t="s">
        <v>30</v>
      </c>
      <c r="F11" s="77"/>
      <c r="G11" s="24">
        <f>G26*100%/G10</f>
        <v>1.0626456876456876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0.5313228438228438</v>
      </c>
      <c r="D12" s="9"/>
      <c r="E12" s="98" t="s">
        <v>23</v>
      </c>
      <c r="F12" s="99"/>
      <c r="G12" s="30">
        <f>G11/2</f>
        <v>0.5313228438228438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312000</v>
      </c>
      <c r="D15" s="9"/>
      <c r="E15" s="21" t="s">
        <v>10</v>
      </c>
      <c r="F15" s="5">
        <v>1</v>
      </c>
      <c r="G15" s="37">
        <f>G3</f>
        <v>780000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78000</v>
      </c>
      <c r="D16" s="9"/>
      <c r="E16" s="21" t="s">
        <v>5</v>
      </c>
      <c r="F16" s="5">
        <v>0.1</v>
      </c>
      <c r="G16" s="37">
        <f>G3*F16</f>
        <v>78000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27300.000000000004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27300.000000000004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417300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885300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1250000</v>
      </c>
      <c r="D21" s="9"/>
      <c r="E21" s="53" t="str">
        <f>A21</f>
        <v>Прогнозируемая стоимость через два года </v>
      </c>
      <c r="F21" s="54"/>
      <c r="G21" s="37">
        <f>G4</f>
        <v>1250000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780000</v>
      </c>
      <c r="D23" s="9"/>
      <c r="E23" s="53" t="str">
        <f>A23</f>
        <v>Цена объекта (текущая)</v>
      </c>
      <c r="F23" s="54"/>
      <c r="G23" s="37">
        <f>G3</f>
        <v>780000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78000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78000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27300.000000000004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27300.000000000004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364700</v>
      </c>
      <c r="D26" s="9"/>
      <c r="E26" s="55" t="s">
        <v>8</v>
      </c>
      <c r="F26" s="56"/>
      <c r="G26" s="41">
        <f>G21-G23-G24-G25</f>
        <v>364700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0.8739515935777618</v>
      </c>
      <c r="D27" s="9"/>
      <c r="E27" s="105" t="s">
        <v>32</v>
      </c>
      <c r="F27" s="107"/>
      <c r="G27" s="26">
        <f>G26*100%/G18</f>
        <v>0.4119507511577996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0.4369757967888809</v>
      </c>
      <c r="D28" s="15"/>
      <c r="E28" s="114" t="s">
        <v>24</v>
      </c>
      <c r="F28" s="115"/>
      <c r="G28" s="24">
        <f>G27/2</f>
        <v>0.2059753755788998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87528</v>
      </c>
      <c r="D30" s="19"/>
      <c r="E30" s="17" t="s">
        <v>20</v>
      </c>
      <c r="F30" s="18">
        <v>0.24</v>
      </c>
      <c r="G30" s="42">
        <f>G26*F30</f>
        <v>87528</v>
      </c>
      <c r="J30" s="11"/>
    </row>
    <row r="31" spans="1:10" s="1" customFormat="1" ht="18" customHeight="1">
      <c r="A31" s="110" t="s">
        <v>9</v>
      </c>
      <c r="B31" s="111"/>
      <c r="C31" s="43">
        <f>C26-C30</f>
        <v>277172</v>
      </c>
      <c r="D31" s="9"/>
      <c r="E31" s="110" t="s">
        <v>9</v>
      </c>
      <c r="F31" s="111"/>
      <c r="G31" s="43">
        <f>G26-G30</f>
        <v>277172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0.664203211119099</v>
      </c>
      <c r="D32" s="9"/>
      <c r="E32" s="108" t="s">
        <v>34</v>
      </c>
      <c r="F32" s="109"/>
      <c r="G32" s="8">
        <f>G31*100%/G18</f>
        <v>0.3130825708799277</v>
      </c>
      <c r="J32" s="11"/>
    </row>
    <row r="33" spans="1:10" s="1" customFormat="1" ht="42" customHeight="1">
      <c r="A33" s="108" t="s">
        <v>27</v>
      </c>
      <c r="B33" s="109"/>
      <c r="C33" s="8">
        <f>C32/2</f>
        <v>0.3321016055595495</v>
      </c>
      <c r="D33" s="9"/>
      <c r="E33" s="108" t="s">
        <v>25</v>
      </c>
      <c r="F33" s="109"/>
      <c r="G33" s="8">
        <f>G32/2</f>
        <v>0.15654128543996385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37500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2021-04-02T10:55:25Z</dcterms:modified>
  <cp:category/>
  <cp:version/>
  <cp:contentType/>
  <cp:contentStatus/>
</cp:coreProperties>
</file>