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<sst xmlns="http://schemas.openxmlformats.org/spreadsheetml/2006/main" count="43" uniqueCount="35">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</sst>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2" t="s">
        <v>26</v>
      </c>
      <c r="B1" s="103"/>
      <c r="C1" s="103"/>
      <c r="D1" s="103"/>
      <c r="E1" s="103"/>
      <c r="F1" s="103"/>
      <c r="G1" s="104"/>
      <c r="J1" s="10"/>
    </row>
    <row r="2" spans="1:10" s="1" customFormat="1" ht="19.5" customHeight="1">
      <c r="A2" s="105" t="s">
        <v>16</v>
      </c>
      <c r="B2" s="106"/>
      <c r="C2" s="107"/>
      <c r="D2" s="2"/>
      <c r="E2" s="105" t="s">
        <v>17</v>
      </c>
      <c r="F2" s="106"/>
      <c r="G2" s="107"/>
      <c r="J2" s="10"/>
    </row>
    <row r="3" spans="1:10" s="1" customFormat="1" ht="18" customHeight="1">
      <c r="A3" s="91" t="s">
        <v>0</v>
      </c>
      <c r="B3" s="92"/>
      <c r="C3" s="32">
        <v>1100000</v>
      </c>
      <c r="D3" s="3"/>
      <c r="E3" s="95" t="str">
        <f>A3</f>
        <v>Цена объекта (текущая)</v>
      </c>
      <c r="F3" s="108"/>
      <c r="G3" s="46">
        <f>C3</f>
        <v>1100000</v>
      </c>
      <c r="J3" s="11"/>
    </row>
    <row r="4" spans="1:10" s="1" customFormat="1" ht="18" customHeight="1">
      <c r="A4" s="91" t="s">
        <v>28</v>
      </c>
      <c r="B4" s="92"/>
      <c r="C4" s="32">
        <v>1800000</v>
      </c>
      <c r="D4" s="3"/>
      <c r="E4" s="93" t="str">
        <f>A4</f>
        <v>Прогнозируемая стоимость через два года </v>
      </c>
      <c r="F4" s="94"/>
      <c r="G4" s="46">
        <f>C4</f>
        <v>1800000</v>
      </c>
      <c r="J4" s="11"/>
    </row>
    <row r="5" spans="1:10" s="1" customFormat="1" ht="18" customHeight="1">
      <c r="A5" s="97" t="s">
        <v>2</v>
      </c>
      <c r="B5" s="98"/>
      <c r="C5" s="33">
        <f>C4-C3</f>
        <v>700000</v>
      </c>
      <c r="D5" s="3"/>
      <c r="E5" s="95" t="str">
        <f>A5</f>
        <v>Разница между ценой покупки и ценой продажи</v>
      </c>
      <c r="F5" s="96"/>
      <c r="G5" s="47">
        <f>G4-G3</f>
        <v>700000</v>
      </c>
      <c r="J5" s="11"/>
    </row>
    <row r="6" spans="1:10" s="1" customFormat="1" ht="9.75" customHeight="1" thickBot="1">
      <c r="A6" s="99"/>
      <c r="B6" s="99"/>
      <c r="C6" s="99"/>
      <c r="D6" s="88"/>
      <c r="E6" s="99"/>
      <c r="F6" s="99"/>
      <c r="G6" s="99"/>
      <c r="J6" s="11"/>
    </row>
    <row r="7" spans="1:10" s="1" customFormat="1" ht="51" customHeight="1" thickTop="1">
      <c r="A7" s="69" t="s">
        <v>15</v>
      </c>
      <c r="B7" s="70"/>
      <c r="C7" s="71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440000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440000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44000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44000</v>
      </c>
      <c r="J9" s="11"/>
    </row>
    <row r="10" spans="1:10" s="1" customFormat="1" ht="18" customHeight="1">
      <c r="A10" s="109" t="s">
        <v>11</v>
      </c>
      <c r="B10" s="110"/>
      <c r="C10" s="36">
        <f>SUM(C8:C9)</f>
        <v>484000</v>
      </c>
      <c r="D10" s="16"/>
      <c r="E10" s="79" t="str">
        <f>A10</f>
        <v>ИТОГО вложения 40% + 10%НДС </v>
      </c>
      <c r="F10" s="80"/>
      <c r="G10" s="45">
        <f>SUM(G8:G9)</f>
        <v>484000</v>
      </c>
      <c r="I10" s="7"/>
      <c r="J10" s="11"/>
    </row>
    <row r="11" spans="1:10" s="1" customFormat="1" ht="57" customHeight="1" thickBot="1">
      <c r="A11" s="83" t="s">
        <v>29</v>
      </c>
      <c r="B11" s="84"/>
      <c r="C11" s="28">
        <f>C26*100%/C10</f>
        <v>1.1394628099173554</v>
      </c>
      <c r="D11" s="9"/>
      <c r="E11" s="111" t="s">
        <v>34</v>
      </c>
      <c r="F11" s="112"/>
      <c r="G11" s="24">
        <f>G26*100%/G10</f>
        <v>1.1394628099173554</v>
      </c>
      <c r="I11" s="7"/>
      <c r="J11" s="11"/>
    </row>
    <row r="12" spans="1:10" s="1" customFormat="1" ht="57" customHeight="1" thickBot="1">
      <c r="A12" s="81" t="s">
        <v>21</v>
      </c>
      <c r="B12" s="82"/>
      <c r="C12" s="27">
        <f>C11/2</f>
        <v>0.5697314049586777</v>
      </c>
      <c r="D12" s="9"/>
      <c r="E12" s="89" t="s">
        <v>23</v>
      </c>
      <c r="F12" s="90"/>
      <c r="G12" s="30">
        <f>G11/2</f>
        <v>0.5697314049586777</v>
      </c>
      <c r="I12" s="7"/>
      <c r="J12" s="11"/>
    </row>
    <row r="13" spans="1:10" s="1" customFormat="1" ht="9.75" customHeight="1" thickBot="1" thickTop="1">
      <c r="A13" s="87"/>
      <c r="B13" s="88"/>
      <c r="C13" s="88"/>
      <c r="D13" s="88"/>
      <c r="E13" s="88"/>
      <c r="F13" s="88"/>
      <c r="G13" s="88"/>
      <c r="J13" s="11"/>
    </row>
    <row r="14" spans="1:10" s="1" customFormat="1" ht="18" customHeight="1">
      <c r="A14" s="72" t="s">
        <v>19</v>
      </c>
      <c r="B14" s="85"/>
      <c r="C14" s="86"/>
      <c r="D14" s="9"/>
      <c r="E14" s="72" t="s">
        <v>18</v>
      </c>
      <c r="F14" s="73"/>
      <c r="G14" s="74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440000</v>
      </c>
      <c r="D15" s="9"/>
      <c r="E15" s="21" t="s">
        <v>10</v>
      </c>
      <c r="F15" s="5">
        <v>1</v>
      </c>
      <c r="G15" s="37">
        <f>G3</f>
        <v>1100000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110000</v>
      </c>
      <c r="D16" s="9"/>
      <c r="E16" s="21" t="s">
        <v>5</v>
      </c>
      <c r="F16" s="5">
        <v>0.1</v>
      </c>
      <c r="G16" s="37">
        <f>G3*F16</f>
        <v>110000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38500.00000000001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38500.00000000001</v>
      </c>
      <c r="J17" s="11"/>
    </row>
    <row r="18" spans="1:10" s="1" customFormat="1" ht="18" customHeight="1" thickBot="1">
      <c r="A18" s="75" t="s">
        <v>12</v>
      </c>
      <c r="B18" s="113"/>
      <c r="C18" s="39">
        <f>SUM(C15:C17)</f>
        <v>588500</v>
      </c>
      <c r="D18" s="9"/>
      <c r="E18" s="75" t="str">
        <f>A18</f>
        <v>ИТОГО СУММА РАСХОДОВ - ИНВЕСТИЦИЙ НА ПОКУПКУ  </v>
      </c>
      <c r="F18" s="76"/>
      <c r="G18" s="39">
        <f>SUM(G15:G17)</f>
        <v>1248500</v>
      </c>
      <c r="J18" s="11"/>
    </row>
    <row r="19" spans="1:10" s="1" customFormat="1" ht="9.75" customHeight="1" thickBot="1">
      <c r="A19" s="87"/>
      <c r="B19" s="114"/>
      <c r="C19" s="114"/>
      <c r="D19" s="114"/>
      <c r="E19" s="114"/>
      <c r="F19" s="114"/>
      <c r="G19" s="114"/>
      <c r="J19" s="11"/>
    </row>
    <row r="20" spans="1:10" s="1" customFormat="1" ht="33.75" customHeight="1">
      <c r="A20" s="52" t="s">
        <v>13</v>
      </c>
      <c r="B20" s="53"/>
      <c r="C20" s="54"/>
      <c r="D20" s="9"/>
      <c r="E20" s="52" t="s">
        <v>14</v>
      </c>
      <c r="F20" s="77"/>
      <c r="G20" s="78"/>
      <c r="J20" s="11"/>
    </row>
    <row r="21" spans="1:10" s="1" customFormat="1" ht="18" customHeight="1">
      <c r="A21" s="55" t="str">
        <f>A4</f>
        <v>Прогнозируемая стоимость через два года </v>
      </c>
      <c r="B21" s="56"/>
      <c r="C21" s="37">
        <f>C4</f>
        <v>1800000</v>
      </c>
      <c r="D21" s="9"/>
      <c r="E21" s="55" t="str">
        <f>A21</f>
        <v>Прогнозируемая стоимость через два года </v>
      </c>
      <c r="F21" s="56"/>
      <c r="G21" s="37">
        <f>G4</f>
        <v>1800000</v>
      </c>
      <c r="J21" s="11"/>
    </row>
    <row r="22" spans="1:10" s="1" customFormat="1" ht="9.75" customHeight="1">
      <c r="A22" s="100"/>
      <c r="B22" s="101"/>
      <c r="C22" s="22" t="s">
        <v>4</v>
      </c>
      <c r="D22" s="9"/>
      <c r="E22" s="100"/>
      <c r="F22" s="101"/>
      <c r="G22" s="22" t="s">
        <v>4</v>
      </c>
      <c r="J22" s="11"/>
    </row>
    <row r="23" spans="1:10" s="1" customFormat="1" ht="18" customHeight="1">
      <c r="A23" s="55" t="s">
        <v>0</v>
      </c>
      <c r="B23" s="117"/>
      <c r="C23" s="37">
        <f>C3</f>
        <v>1100000</v>
      </c>
      <c r="D23" s="9"/>
      <c r="E23" s="55" t="str">
        <f>A23</f>
        <v>Цена объекта (текущая)</v>
      </c>
      <c r="F23" s="56"/>
      <c r="G23" s="37">
        <f>G3</f>
        <v>1100000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110000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110000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38500.00000000001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38500.00000000001</v>
      </c>
      <c r="J25" s="11"/>
    </row>
    <row r="26" spans="1:10" s="1" customFormat="1" ht="18" customHeight="1">
      <c r="A26" s="115" t="s">
        <v>8</v>
      </c>
      <c r="B26" s="116"/>
      <c r="C26" s="41">
        <f>C21-C23-C24-C25</f>
        <v>551500</v>
      </c>
      <c r="D26" s="9"/>
      <c r="E26" s="115" t="s">
        <v>8</v>
      </c>
      <c r="F26" s="116"/>
      <c r="G26" s="41">
        <f>G21-G23-G24-G25</f>
        <v>551500</v>
      </c>
      <c r="J26" s="11"/>
    </row>
    <row r="27" spans="1:10" s="1" customFormat="1" ht="46.5" customHeight="1">
      <c r="A27" s="62" t="s">
        <v>30</v>
      </c>
      <c r="B27" s="63"/>
      <c r="C27" s="26">
        <f>C26*100%/C18</f>
        <v>0.9371282922684792</v>
      </c>
      <c r="D27" s="9"/>
      <c r="E27" s="62" t="s">
        <v>33</v>
      </c>
      <c r="F27" s="64"/>
      <c r="G27" s="26">
        <f>G26*100%/G18</f>
        <v>0.4417300760913096</v>
      </c>
      <c r="J27" s="11"/>
    </row>
    <row r="28" spans="1:10" s="1" customFormat="1" ht="44.25" customHeight="1" thickBot="1">
      <c r="A28" s="65" t="s">
        <v>22</v>
      </c>
      <c r="B28" s="66"/>
      <c r="C28" s="24">
        <f>C27/2</f>
        <v>0.4685641461342396</v>
      </c>
      <c r="D28" s="15"/>
      <c r="E28" s="67" t="s">
        <v>24</v>
      </c>
      <c r="F28" s="68"/>
      <c r="G28" s="24">
        <f>G27/2</f>
        <v>0.2208650380456548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132360</v>
      </c>
      <c r="D30" s="19"/>
      <c r="E30" s="17" t="s">
        <v>20</v>
      </c>
      <c r="F30" s="18">
        <v>0.24</v>
      </c>
      <c r="G30" s="42">
        <f>G26*F30</f>
        <v>132360</v>
      </c>
      <c r="J30" s="11"/>
    </row>
    <row r="31" spans="1:10" s="1" customFormat="1" ht="18" customHeight="1">
      <c r="A31" s="57" t="s">
        <v>9</v>
      </c>
      <c r="B31" s="58"/>
      <c r="C31" s="43">
        <f>C26-C30</f>
        <v>419140</v>
      </c>
      <c r="D31" s="9"/>
      <c r="E31" s="57" t="s">
        <v>9</v>
      </c>
      <c r="F31" s="58"/>
      <c r="G31" s="43">
        <f>G26-G30</f>
        <v>419140</v>
      </c>
      <c r="J31" s="11"/>
    </row>
    <row r="32" spans="1:10" s="1" customFormat="1" ht="42" customHeight="1">
      <c r="A32" s="50" t="s">
        <v>31</v>
      </c>
      <c r="B32" s="51"/>
      <c r="C32" s="8">
        <f>C31*100%/C18</f>
        <v>0.7122175021240442</v>
      </c>
      <c r="D32" s="9"/>
      <c r="E32" s="50" t="s">
        <v>32</v>
      </c>
      <c r="F32" s="51"/>
      <c r="G32" s="8">
        <f>G31*100%/G18</f>
        <v>0.33571485782939525</v>
      </c>
      <c r="J32" s="11"/>
    </row>
    <row r="33" spans="1:10" s="1" customFormat="1" ht="42" customHeight="1">
      <c r="A33" s="50" t="s">
        <v>27</v>
      </c>
      <c r="B33" s="51"/>
      <c r="C33" s="8">
        <f>C32/2</f>
        <v>0.3561087510620221</v>
      </c>
      <c r="D33" s="9"/>
      <c r="E33" s="50" t="s">
        <v>25</v>
      </c>
      <c r="F33" s="51"/>
      <c r="G33" s="8">
        <f>G32/2</f>
        <v>0.16785742891469763</v>
      </c>
      <c r="J33" s="11"/>
    </row>
    <row r="34" spans="1:10" s="1" customFormat="1" ht="9.75" customHeight="1">
      <c r="A34" s="48"/>
      <c r="B34" s="49"/>
      <c r="C34" s="49"/>
      <c r="D34" s="49"/>
      <c r="E34" s="49"/>
      <c r="F34" s="49"/>
      <c r="G34" s="49"/>
      <c r="J34" s="11"/>
    </row>
    <row r="35" spans="1:10" s="1" customFormat="1" ht="51.75" customHeight="1">
      <c r="A35" s="59" t="s">
        <v>3</v>
      </c>
      <c r="B35" s="60"/>
      <c r="C35" s="60"/>
      <c r="D35" s="60"/>
      <c r="E35" s="60"/>
      <c r="F35" s="61"/>
      <c r="G35" s="44">
        <f>C4*3%</f>
        <v>54000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2021-02-08T12:12:25Z</cp:lastPrinted>
  <dcterms:created xsi:type="dcterms:W3CDTF">1996-10-08T23:32:33Z</dcterms:created>
  <dcterms:modified xsi:type="dcterms:W3CDTF">2021-04-02T14:10:21Z</dcterms:modified>
  <cp:category/>
  <cp:version/>
  <cp:contentType/>
  <cp:contentStatus/>
</cp:coreProperties>
</file>