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<sst xmlns="http://schemas.openxmlformats.org/spreadsheetml/2006/main" count="43" uniqueCount="35">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</sst>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3" fillId="0" borderId="24" xfId="0" applyNumberFormat="1" applyFont="1" applyFill="1" applyBorder="1" applyAlignment="1">
      <alignment vertical="center"/>
    </xf>
    <xf numFmtId="9" fontId="2" fillId="4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49" fontId="3" fillId="4" borderId="27" xfId="0" applyNumberFormat="1" applyFont="1" applyFill="1" applyBorder="1" applyAlignment="1">
      <alignment horizontal="left" vertical="center" wrapText="1"/>
    </xf>
    <xf numFmtId="195" fontId="2" fillId="10" borderId="12" xfId="0" applyNumberFormat="1" applyFont="1" applyFill="1" applyBorder="1" applyAlignment="1">
      <alignment vertical="center"/>
    </xf>
    <xf numFmtId="195" fontId="3" fillId="0" borderId="28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9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2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3" xfId="0" applyNumberFormat="1" applyFont="1" applyFill="1" applyBorder="1" applyAlignment="1">
      <alignment vertical="center" wrapText="1"/>
    </xf>
    <xf numFmtId="195" fontId="5" fillId="0" borderId="33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4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49" fontId="2" fillId="4" borderId="35" xfId="0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 vertical="center"/>
    </xf>
    <xf numFmtId="49" fontId="4" fillId="4" borderId="37" xfId="0" applyNumberFormat="1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49" fontId="2" fillId="4" borderId="26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8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3" fillId="4" borderId="27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2" fillId="0" borderId="42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1" t="s">
        <v>26</v>
      </c>
      <c r="B1" s="102"/>
      <c r="C1" s="102"/>
      <c r="D1" s="102"/>
      <c r="E1" s="102"/>
      <c r="F1" s="102"/>
      <c r="G1" s="103"/>
      <c r="J1" s="10"/>
    </row>
    <row r="2" spans="1:10" s="1" customFormat="1" ht="19.5" customHeight="1">
      <c r="A2" s="104" t="s">
        <v>16</v>
      </c>
      <c r="B2" s="105"/>
      <c r="C2" s="106"/>
      <c r="D2" s="2"/>
      <c r="E2" s="104" t="s">
        <v>17</v>
      </c>
      <c r="F2" s="105"/>
      <c r="G2" s="106"/>
      <c r="J2" s="10"/>
    </row>
    <row r="3" spans="1:10" s="1" customFormat="1" ht="18" customHeight="1">
      <c r="A3" s="90" t="s">
        <v>0</v>
      </c>
      <c r="B3" s="91"/>
      <c r="C3" s="33">
        <v>173000</v>
      </c>
      <c r="D3" s="3"/>
      <c r="E3" s="94" t="str">
        <f>A3</f>
        <v>Цена объекта (текущая)</v>
      </c>
      <c r="F3" s="107"/>
      <c r="G3" s="47">
        <f>C3</f>
        <v>173000</v>
      </c>
      <c r="J3" s="11"/>
    </row>
    <row r="4" spans="1:10" s="1" customFormat="1" ht="18" customHeight="1">
      <c r="A4" s="90" t="s">
        <v>28</v>
      </c>
      <c r="B4" s="91"/>
      <c r="C4" s="33">
        <v>273000</v>
      </c>
      <c r="D4" s="3"/>
      <c r="E4" s="92" t="str">
        <f>A4</f>
        <v>Прогнозируемая стоимость через два года </v>
      </c>
      <c r="F4" s="93"/>
      <c r="G4" s="47">
        <f>C4</f>
        <v>273000</v>
      </c>
      <c r="J4" s="11"/>
    </row>
    <row r="5" spans="1:10" s="1" customFormat="1" ht="18" customHeight="1">
      <c r="A5" s="96" t="s">
        <v>2</v>
      </c>
      <c r="B5" s="97"/>
      <c r="C5" s="34">
        <f>C4-C3</f>
        <v>100000</v>
      </c>
      <c r="D5" s="3"/>
      <c r="E5" s="94" t="str">
        <f>A5</f>
        <v>Разница между ценой покупки и ценой продажи</v>
      </c>
      <c r="F5" s="95"/>
      <c r="G5" s="48">
        <f>G4-G3</f>
        <v>100000</v>
      </c>
      <c r="J5" s="11"/>
    </row>
    <row r="6" spans="1:10" s="1" customFormat="1" ht="9.75" customHeight="1" thickBot="1">
      <c r="A6" s="98"/>
      <c r="B6" s="98"/>
      <c r="C6" s="98"/>
      <c r="D6" s="87"/>
      <c r="E6" s="98"/>
      <c r="F6" s="98"/>
      <c r="G6" s="98"/>
      <c r="J6" s="11"/>
    </row>
    <row r="7" spans="1:10" s="1" customFormat="1" ht="51" customHeight="1" thickTop="1">
      <c r="A7" s="68" t="s">
        <v>15</v>
      </c>
      <c r="B7" s="69"/>
      <c r="C7" s="70"/>
      <c r="D7" s="9"/>
      <c r="E7" s="5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5">
        <f>C3*B8</f>
        <v>69200</v>
      </c>
      <c r="D8" s="9"/>
      <c r="E8" s="21" t="str">
        <f>A8</f>
        <v>40% от цены объекта (текущей)</v>
      </c>
      <c r="F8" s="5">
        <f>B8</f>
        <v>0.4</v>
      </c>
      <c r="G8" s="38">
        <f>G3*F8</f>
        <v>69200</v>
      </c>
      <c r="J8" s="11"/>
    </row>
    <row r="9" spans="1:10" s="1" customFormat="1" ht="18" customHeight="1">
      <c r="A9" s="14" t="s">
        <v>1</v>
      </c>
      <c r="B9" s="4">
        <v>0.1</v>
      </c>
      <c r="C9" s="36">
        <f>C8*B9</f>
        <v>6920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6920</v>
      </c>
      <c r="J9" s="11"/>
    </row>
    <row r="10" spans="1:10" s="1" customFormat="1" ht="18" customHeight="1">
      <c r="A10" s="108" t="s">
        <v>11</v>
      </c>
      <c r="B10" s="109"/>
      <c r="C10" s="37">
        <f>SUM(C8:C9)</f>
        <v>76120</v>
      </c>
      <c r="D10" s="16"/>
      <c r="E10" s="78" t="str">
        <f>A10</f>
        <v>ИТОГО вложения 40% + 10%НДС </v>
      </c>
      <c r="F10" s="79"/>
      <c r="G10" s="46">
        <f>SUM(G8:G9)</f>
        <v>76120</v>
      </c>
      <c r="I10" s="7"/>
      <c r="J10" s="11"/>
    </row>
    <row r="11" spans="1:10" s="1" customFormat="1" ht="57" customHeight="1" thickBot="1">
      <c r="A11" s="82" t="s">
        <v>29</v>
      </c>
      <c r="B11" s="83"/>
      <c r="C11" s="28">
        <f>C26*100%/C10</f>
        <v>0.9955333683657384</v>
      </c>
      <c r="D11" s="9"/>
      <c r="E11" s="110" t="s">
        <v>30</v>
      </c>
      <c r="F11" s="111"/>
      <c r="G11" s="24">
        <f>G26*100%/G10</f>
        <v>0.9955333683657384</v>
      </c>
      <c r="I11" s="7"/>
      <c r="J11" s="11"/>
    </row>
    <row r="12" spans="1:10" s="1" customFormat="1" ht="57" customHeight="1" thickBot="1">
      <c r="A12" s="80" t="s">
        <v>21</v>
      </c>
      <c r="B12" s="81"/>
      <c r="C12" s="27">
        <f>C11/2</f>
        <v>0.4977666841828692</v>
      </c>
      <c r="D12" s="9"/>
      <c r="E12" s="88" t="s">
        <v>23</v>
      </c>
      <c r="F12" s="89"/>
      <c r="G12" s="29">
        <f>G11/2</f>
        <v>0.4977666841828692</v>
      </c>
      <c r="I12" s="7"/>
      <c r="J12" s="11"/>
    </row>
    <row r="13" spans="1:10" s="1" customFormat="1" ht="9.75" customHeight="1" thickBot="1" thickTop="1">
      <c r="A13" s="86"/>
      <c r="B13" s="87"/>
      <c r="C13" s="87"/>
      <c r="D13" s="87"/>
      <c r="E13" s="87"/>
      <c r="F13" s="87"/>
      <c r="G13" s="87"/>
      <c r="J13" s="11"/>
    </row>
    <row r="14" spans="1:10" s="1" customFormat="1" ht="18" customHeight="1">
      <c r="A14" s="71" t="s">
        <v>19</v>
      </c>
      <c r="B14" s="84"/>
      <c r="C14" s="85"/>
      <c r="D14" s="9"/>
      <c r="E14" s="71" t="s">
        <v>18</v>
      </c>
      <c r="F14" s="72"/>
      <c r="G14" s="73"/>
      <c r="J14" s="11"/>
    </row>
    <row r="15" spans="1:10" s="1" customFormat="1" ht="18" customHeight="1">
      <c r="A15" s="21" t="s">
        <v>7</v>
      </c>
      <c r="B15" s="5">
        <v>0.4</v>
      </c>
      <c r="C15" s="38">
        <f>C3*B15</f>
        <v>69200</v>
      </c>
      <c r="D15" s="9"/>
      <c r="E15" s="21" t="s">
        <v>10</v>
      </c>
      <c r="F15" s="5">
        <v>1</v>
      </c>
      <c r="G15" s="38">
        <f>G3</f>
        <v>173000</v>
      </c>
      <c r="J15" s="11"/>
    </row>
    <row r="16" spans="1:10" s="1" customFormat="1" ht="18" customHeight="1">
      <c r="A16" s="21" t="s">
        <v>5</v>
      </c>
      <c r="B16" s="5">
        <v>0.1</v>
      </c>
      <c r="C16" s="38">
        <f>C3*B16</f>
        <v>17300</v>
      </c>
      <c r="D16" s="9"/>
      <c r="E16" s="21" t="s">
        <v>5</v>
      </c>
      <c r="F16" s="5">
        <v>0.1</v>
      </c>
      <c r="G16" s="38">
        <f>G3*F16</f>
        <v>17300</v>
      </c>
      <c r="J16" s="11"/>
    </row>
    <row r="17" spans="1:10" s="1" customFormat="1" ht="18" customHeight="1">
      <c r="A17" s="21" t="s">
        <v>6</v>
      </c>
      <c r="B17" s="5">
        <v>0.04</v>
      </c>
      <c r="C17" s="39">
        <f>C3*B17</f>
        <v>6920</v>
      </c>
      <c r="D17" s="9"/>
      <c r="E17" s="25" t="str">
        <f>A17</f>
        <v>Налоги и расходы на оформление сделки</v>
      </c>
      <c r="F17" s="30">
        <v>0.04</v>
      </c>
      <c r="G17" s="39">
        <f>G3*F17</f>
        <v>6920</v>
      </c>
      <c r="J17" s="11"/>
    </row>
    <row r="18" spans="1:10" s="1" customFormat="1" ht="18" customHeight="1" thickBot="1">
      <c r="A18" s="74" t="s">
        <v>12</v>
      </c>
      <c r="B18" s="112"/>
      <c r="C18" s="40">
        <f>SUM(C15:C17)</f>
        <v>93420</v>
      </c>
      <c r="D18" s="9"/>
      <c r="E18" s="74" t="str">
        <f>A18</f>
        <v>ИТОГО СУММА РАСХОДОВ - ИНВЕСТИЦИЙ НА ПОКУПКУ  </v>
      </c>
      <c r="F18" s="75"/>
      <c r="G18" s="40">
        <f>SUM(G15:G17)</f>
        <v>197220</v>
      </c>
      <c r="J18" s="11"/>
    </row>
    <row r="19" spans="1:10" s="1" customFormat="1" ht="9.75" customHeight="1" thickBot="1">
      <c r="A19" s="86"/>
      <c r="B19" s="113"/>
      <c r="C19" s="113"/>
      <c r="D19" s="113"/>
      <c r="E19" s="113"/>
      <c r="F19" s="113"/>
      <c r="G19" s="113"/>
      <c r="J19" s="11"/>
    </row>
    <row r="20" spans="1:10" s="1" customFormat="1" ht="33.75" customHeight="1">
      <c r="A20" s="51" t="s">
        <v>13</v>
      </c>
      <c r="B20" s="52"/>
      <c r="C20" s="53"/>
      <c r="D20" s="9"/>
      <c r="E20" s="51" t="s">
        <v>14</v>
      </c>
      <c r="F20" s="76"/>
      <c r="G20" s="77"/>
      <c r="J20" s="11"/>
    </row>
    <row r="21" spans="1:10" s="1" customFormat="1" ht="18" customHeight="1">
      <c r="A21" s="54" t="str">
        <f>A4</f>
        <v>Прогнозируемая стоимость через два года </v>
      </c>
      <c r="B21" s="55"/>
      <c r="C21" s="38">
        <f>C4</f>
        <v>273000</v>
      </c>
      <c r="D21" s="9"/>
      <c r="E21" s="54" t="str">
        <f>A21</f>
        <v>Прогнозируемая стоимость через два года </v>
      </c>
      <c r="F21" s="55"/>
      <c r="G21" s="38">
        <f>G4</f>
        <v>273000</v>
      </c>
      <c r="J21" s="11"/>
    </row>
    <row r="22" spans="1:10" s="1" customFormat="1" ht="9.75" customHeight="1">
      <c r="A22" s="99"/>
      <c r="B22" s="100"/>
      <c r="C22" s="22" t="s">
        <v>4</v>
      </c>
      <c r="D22" s="9"/>
      <c r="E22" s="99"/>
      <c r="F22" s="100"/>
      <c r="G22" s="22" t="s">
        <v>4</v>
      </c>
      <c r="J22" s="11"/>
    </row>
    <row r="23" spans="1:10" s="1" customFormat="1" ht="18" customHeight="1">
      <c r="A23" s="54" t="s">
        <v>0</v>
      </c>
      <c r="B23" s="116"/>
      <c r="C23" s="38">
        <f>C3</f>
        <v>173000</v>
      </c>
      <c r="D23" s="9"/>
      <c r="E23" s="54" t="str">
        <f>A23</f>
        <v>Цена объекта (текущая)</v>
      </c>
      <c r="F23" s="55"/>
      <c r="G23" s="38">
        <f>G3</f>
        <v>173000</v>
      </c>
      <c r="J23" s="11"/>
    </row>
    <row r="24" spans="1:10" s="1" customFormat="1" ht="18" customHeight="1">
      <c r="A24" s="21" t="s">
        <v>5</v>
      </c>
      <c r="B24" s="5">
        <v>0.1</v>
      </c>
      <c r="C24" s="38">
        <f>C3*B24</f>
        <v>17300</v>
      </c>
      <c r="D24" s="9"/>
      <c r="E24" s="21" t="str">
        <f>A24</f>
        <v>НДС на всю цену объекта</v>
      </c>
      <c r="F24" s="5">
        <f>B24</f>
        <v>0.1</v>
      </c>
      <c r="G24" s="38">
        <f>G3*F24</f>
        <v>17300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5">
        <v>0.04</v>
      </c>
      <c r="C25" s="41">
        <f>C3*B25</f>
        <v>6920</v>
      </c>
      <c r="D25" s="9"/>
      <c r="E25" s="21" t="str">
        <f>E17</f>
        <v>Налоги и расходы на оформление сделки</v>
      </c>
      <c r="F25" s="5">
        <v>0.04</v>
      </c>
      <c r="G25" s="41">
        <f>G3*F25</f>
        <v>6920</v>
      </c>
      <c r="J25" s="11"/>
    </row>
    <row r="26" spans="1:10" s="1" customFormat="1" ht="18" customHeight="1">
      <c r="A26" s="114" t="s">
        <v>8</v>
      </c>
      <c r="B26" s="115"/>
      <c r="C26" s="42">
        <f>C21-C23-C24-C25</f>
        <v>75780</v>
      </c>
      <c r="D26" s="9"/>
      <c r="E26" s="114" t="s">
        <v>8</v>
      </c>
      <c r="F26" s="115"/>
      <c r="G26" s="42">
        <f>G21-G23-G24-G25</f>
        <v>75780</v>
      </c>
      <c r="J26" s="11"/>
    </row>
    <row r="27" spans="1:10" s="1" customFormat="1" ht="46.5" customHeight="1">
      <c r="A27" s="32" t="s">
        <v>31</v>
      </c>
      <c r="B27" s="62"/>
      <c r="C27" s="26">
        <f>C26*100%/C18</f>
        <v>0.8111753371868978</v>
      </c>
      <c r="D27" s="9"/>
      <c r="E27" s="32" t="s">
        <v>32</v>
      </c>
      <c r="F27" s="63"/>
      <c r="G27" s="26">
        <f>G26*100%/G18</f>
        <v>0.38424094919379376</v>
      </c>
      <c r="J27" s="11"/>
    </row>
    <row r="28" spans="1:10" s="1" customFormat="1" ht="44.25" customHeight="1" thickBot="1">
      <c r="A28" s="64" t="s">
        <v>22</v>
      </c>
      <c r="B28" s="65"/>
      <c r="C28" s="24">
        <f>C27/2</f>
        <v>0.4055876685934489</v>
      </c>
      <c r="D28" s="15"/>
      <c r="E28" s="66" t="s">
        <v>24</v>
      </c>
      <c r="F28" s="67"/>
      <c r="G28" s="24">
        <f>G27/2</f>
        <v>0.19212047459689688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3">
        <f>C26*B30</f>
        <v>18187.2</v>
      </c>
      <c r="D30" s="19"/>
      <c r="E30" s="17" t="s">
        <v>20</v>
      </c>
      <c r="F30" s="18">
        <v>0.24</v>
      </c>
      <c r="G30" s="43">
        <f>G26*F30</f>
        <v>18187.2</v>
      </c>
      <c r="J30" s="11"/>
    </row>
    <row r="31" spans="1:10" s="1" customFormat="1" ht="18" customHeight="1">
      <c r="A31" s="56" t="s">
        <v>9</v>
      </c>
      <c r="B31" s="57"/>
      <c r="C31" s="44">
        <f>C26-C30</f>
        <v>57592.8</v>
      </c>
      <c r="D31" s="9"/>
      <c r="E31" s="56" t="s">
        <v>9</v>
      </c>
      <c r="F31" s="57"/>
      <c r="G31" s="44">
        <f>G26-G30</f>
        <v>57592.8</v>
      </c>
      <c r="J31" s="11"/>
    </row>
    <row r="32" spans="1:10" s="1" customFormat="1" ht="42" customHeight="1">
      <c r="A32" s="49" t="s">
        <v>33</v>
      </c>
      <c r="B32" s="50"/>
      <c r="C32" s="8">
        <f>C31*100%/C18</f>
        <v>0.6164932562620424</v>
      </c>
      <c r="D32" s="9"/>
      <c r="E32" s="49" t="s">
        <v>34</v>
      </c>
      <c r="F32" s="50"/>
      <c r="G32" s="8">
        <f>G31*100%/G18</f>
        <v>0.29202312138728326</v>
      </c>
      <c r="J32" s="11"/>
    </row>
    <row r="33" spans="1:10" s="1" customFormat="1" ht="42" customHeight="1">
      <c r="A33" s="49" t="s">
        <v>27</v>
      </c>
      <c r="B33" s="50"/>
      <c r="C33" s="8">
        <f>C32/2</f>
        <v>0.3082466281310212</v>
      </c>
      <c r="D33" s="9"/>
      <c r="E33" s="49" t="s">
        <v>25</v>
      </c>
      <c r="F33" s="50"/>
      <c r="G33" s="8">
        <f>G32/2</f>
        <v>0.14601156069364163</v>
      </c>
      <c r="J33" s="11"/>
    </row>
    <row r="34" spans="1:10" s="1" customFormat="1" ht="9.75" customHeight="1">
      <c r="A34" s="61"/>
      <c r="B34" s="31"/>
      <c r="C34" s="31"/>
      <c r="D34" s="31"/>
      <c r="E34" s="31"/>
      <c r="F34" s="31"/>
      <c r="G34" s="31"/>
      <c r="J34" s="11"/>
    </row>
    <row r="35" spans="1:10" s="1" customFormat="1" ht="51.75" customHeight="1">
      <c r="A35" s="58" t="s">
        <v>3</v>
      </c>
      <c r="B35" s="59"/>
      <c r="C35" s="59"/>
      <c r="D35" s="59"/>
      <c r="E35" s="59"/>
      <c r="F35" s="60"/>
      <c r="G35" s="45">
        <f>C4*3%</f>
        <v>8190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2021-02-27T17:33:32Z</dcterms:modified>
  <cp:category/>
  <cp:version/>
  <cp:contentType/>
  <cp:contentStatus/>
</cp:coreProperties>
</file>